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 Equipment and Furniture\"/>
    </mc:Choice>
  </mc:AlternateContent>
  <xr:revisionPtr revIDLastSave="0" documentId="8_{3301BB7F-699B-4610-911F-68BA92D042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Updates" sheetId="12" r:id="rId1"/>
    <sheet name="MSRP List Price" sheetId="8" r:id="rId2"/>
    <sheet name="OEM Supplies" sheetId="11" r:id="rId3"/>
    <sheet name="Discount from MSRP" sheetId="2" r:id="rId4"/>
    <sheet name="Service-Supplies Pricing" sheetId="3" r:id="rId5"/>
    <sheet name="Lease and Rental Rates" sheetId="6" r:id="rId6"/>
    <sheet name="Discontinued Service-Supplies" sheetId="9" r:id="rId7"/>
  </sheets>
  <definedNames>
    <definedName name="_xlnm.Print_Area" localSheetId="0">Updates!$A$1:$X$48</definedName>
    <definedName name="_xlnm.Print_Titles" localSheetId="6">'Discontinued Service-Supplies'!$1:$10</definedName>
    <definedName name="_xlnm.Print_Titles" localSheetId="1">'MSRP List Price'!$1:$9</definedName>
    <definedName name="_xlnm.Print_Titles" localSheetId="4">'Service-Supplies Pricing'!$1:$10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8" l="1"/>
  <c r="J12" i="8"/>
  <c r="I12" i="8"/>
  <c r="E12" i="8"/>
  <c r="T38" i="3"/>
  <c r="T39" i="3" s="1"/>
  <c r="S38" i="3"/>
  <c r="S39" i="3" s="1"/>
  <c r="T36" i="3"/>
  <c r="S36" i="3"/>
  <c r="T31" i="3"/>
  <c r="T32" i="3"/>
  <c r="S31" i="3"/>
  <c r="S32" i="3"/>
  <c r="T29" i="3"/>
  <c r="S29" i="3"/>
  <c r="T24" i="3"/>
  <c r="T25" i="3"/>
  <c r="S24" i="3"/>
  <c r="S25" i="3"/>
  <c r="T22" i="3"/>
  <c r="S22" i="3"/>
  <c r="T14" i="3"/>
  <c r="S14" i="3"/>
  <c r="S30" i="3"/>
  <c r="S37" i="3"/>
  <c r="S23" i="3"/>
  <c r="R38" i="3"/>
  <c r="R39" i="3"/>
  <c r="Q38" i="3"/>
  <c r="R36" i="3"/>
  <c r="Q37" i="3" s="1"/>
  <c r="Q36" i="3"/>
  <c r="R31" i="3"/>
  <c r="R32" i="3" s="1"/>
  <c r="Q31" i="3"/>
  <c r="Q30" i="3" s="1"/>
  <c r="R29" i="3"/>
  <c r="Q29" i="3"/>
  <c r="Q14" i="3"/>
  <c r="R22" i="3"/>
  <c r="Q22" i="3"/>
  <c r="R24" i="3"/>
  <c r="R25" i="3"/>
  <c r="Q24" i="3"/>
  <c r="Q25" i="3" s="1"/>
  <c r="Q39" i="3"/>
  <c r="R14" i="3"/>
  <c r="M12" i="8"/>
  <c r="L12" i="8"/>
  <c r="S12" i="8"/>
  <c r="R12" i="8"/>
  <c r="Q12" i="8"/>
  <c r="P12" i="8"/>
  <c r="O12" i="8"/>
  <c r="N12" i="8"/>
  <c r="G12" i="8"/>
  <c r="F12" i="8"/>
  <c r="D12" i="8"/>
  <c r="M4" i="6"/>
  <c r="L4" i="6"/>
  <c r="L9" i="6"/>
  <c r="K9" i="6"/>
  <c r="J9" i="6"/>
  <c r="L8" i="6"/>
  <c r="K8" i="6"/>
  <c r="J8" i="6"/>
  <c r="L7" i="6"/>
  <c r="K7" i="6"/>
  <c r="J7" i="6"/>
  <c r="L6" i="6"/>
  <c r="K6" i="6"/>
  <c r="J6" i="6"/>
  <c r="L5" i="6"/>
  <c r="K5" i="6"/>
  <c r="J5" i="6"/>
  <c r="K4" i="6"/>
  <c r="J4" i="6"/>
  <c r="Q23" i="3" l="1"/>
  <c r="Q32" i="3"/>
</calcChain>
</file>

<file path=xl/sharedStrings.xml><?xml version="1.0" encoding="utf-8"?>
<sst xmlns="http://schemas.openxmlformats.org/spreadsheetml/2006/main" count="1325" uniqueCount="205">
  <si>
    <t>Vendor Name:</t>
  </si>
  <si>
    <t>Newly Manufactured Equipment</t>
  </si>
  <si>
    <t>MSRP/List Price</t>
  </si>
  <si>
    <t>Includes B&amp;W and Color/B&amp;W Segments</t>
  </si>
  <si>
    <t>Pricing Item</t>
  </si>
  <si>
    <t>Segment 3
B&amp;W
(31 - 40)</t>
  </si>
  <si>
    <t>Segment 3
Color/B&amp;W
(31 - 40)</t>
  </si>
  <si>
    <t>Segment 4
B&amp;W
(41 - 50)</t>
  </si>
  <si>
    <t>Segment 4
Color/B&amp;W
(41 - 50)</t>
  </si>
  <si>
    <t>Segment 5
B&amp;W
(51 - 60)</t>
  </si>
  <si>
    <t>Make</t>
  </si>
  <si>
    <t>Model</t>
  </si>
  <si>
    <t xml:space="preserve">Base Unit </t>
  </si>
  <si>
    <t>ADF</t>
  </si>
  <si>
    <t>RADF</t>
  </si>
  <si>
    <t>Platen Cover</t>
  </si>
  <si>
    <t>Base Cabinet</t>
  </si>
  <si>
    <t>Additional Paper Drawer</t>
  </si>
  <si>
    <t>Paper-Feed Unit</t>
  </si>
  <si>
    <t>Bypass Paper Supply</t>
  </si>
  <si>
    <t>Connectivity / Security</t>
  </si>
  <si>
    <t>Network Connectivity Kit</t>
  </si>
  <si>
    <t>Hard Drive Security Kit</t>
  </si>
  <si>
    <t>Network Security Kit</t>
  </si>
  <si>
    <t>New Power Protection Unit (required)</t>
  </si>
  <si>
    <t xml:space="preserve">Group B </t>
  </si>
  <si>
    <t>Multi-function Devices (MFD), A4</t>
  </si>
  <si>
    <t>Segment 2
B&amp;W
(21 - 30)</t>
  </si>
  <si>
    <t>Segment 2
Color/B&amp;W
(21 - 30)</t>
  </si>
  <si>
    <t>Segment 6
B&amp;W
(61+)</t>
  </si>
  <si>
    <t>Discount from MSRP/List Price</t>
  </si>
  <si>
    <t xml:space="preserve">Connecivity / Security </t>
  </si>
  <si>
    <t xml:space="preserve">Accessibility Options </t>
  </si>
  <si>
    <t>Group B</t>
  </si>
  <si>
    <t>Service and Supply Pricing</t>
  </si>
  <si>
    <t>Segment 2</t>
  </si>
  <si>
    <t>Segment 3</t>
  </si>
  <si>
    <t>Segment 4</t>
  </si>
  <si>
    <t>Segment 5</t>
  </si>
  <si>
    <t>Segment 6</t>
  </si>
  <si>
    <t>(31 - 40)</t>
  </si>
  <si>
    <t>(41 - 50)</t>
  </si>
  <si>
    <t>(51 - 60)</t>
  </si>
  <si>
    <t>B&amp;W</t>
  </si>
  <si>
    <t>Color</t>
  </si>
  <si>
    <t xml:space="preserve">Maintenance Agreements
</t>
  </si>
  <si>
    <t>Zero Base Charge</t>
  </si>
  <si>
    <r>
      <t xml:space="preserve">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(no staples)</t>
    </r>
  </si>
  <si>
    <t>Parts and labor only (no supplies)</t>
  </si>
  <si>
    <t>% Increase in rate for inclusion of staples</t>
  </si>
  <si>
    <t>% Increase in rate for Rural Service Zone</t>
  </si>
  <si>
    <t>% Increase in rate for Remote Service Zone</t>
  </si>
  <si>
    <t>Flat Rate Fee</t>
  </si>
  <si>
    <t>Monthly Base Charge
Option 1</t>
  </si>
  <si>
    <t>Included Number of Clicks per Month</t>
  </si>
  <si>
    <r>
      <t xml:space="preserve">Base Charge - includes </t>
    </r>
    <r>
      <rPr>
        <b/>
        <sz val="11"/>
        <color indexed="8"/>
        <rFont val="Calibri"/>
        <family val="2"/>
      </rPr>
      <t>OEM</t>
    </r>
    <r>
      <rPr>
        <sz val="11"/>
        <color indexed="8"/>
        <rFont val="Calibri"/>
        <family val="2"/>
      </rPr>
      <t xml:space="preserve"> toner, parts, labor (no staples)</t>
    </r>
  </si>
  <si>
    <t>Base Charge - parts and labor only (no supplies)</t>
  </si>
  <si>
    <t>Monthly Base Charge
Option 2</t>
  </si>
  <si>
    <t>Monthly Base Charge
Option 3</t>
  </si>
  <si>
    <t>Urban Service Zone</t>
  </si>
  <si>
    <t>Service Calls not covered under the Maintenance Agreement</t>
  </si>
  <si>
    <t>Flat Rate Charge</t>
  </si>
  <si>
    <t>Price Per Mile</t>
  </si>
  <si>
    <t>Accessory Installation/Maintenance (per hour)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</si>
  <si>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</si>
  <si>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</si>
  <si>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</si>
  <si>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Additional Services</t>
  </si>
  <si>
    <t>Equipment Move
Service Zone 2</t>
  </si>
  <si>
    <t>Equipment Move
Service Zone 3</t>
  </si>
  <si>
    <t>(21 - 30)</t>
  </si>
  <si>
    <t>(61+)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</si>
  <si>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</si>
  <si>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</si>
  <si>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</si>
  <si>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</si>
  <si>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</si>
  <si>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</si>
  <si>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Fixed Margin</t>
  </si>
  <si>
    <t>Accessories</t>
  </si>
  <si>
    <t>Software</t>
  </si>
  <si>
    <t>Accessibility Options (i.e. ADA compliant)</t>
  </si>
  <si>
    <t>Hard Drive Removal and Surrender</t>
  </si>
  <si>
    <t xml:space="preserve">Service and Supplies Pricing </t>
  </si>
  <si>
    <t>MSRP List Price</t>
  </si>
  <si>
    <t>Paper Tray Insert</t>
  </si>
  <si>
    <t>Standard Finisher</t>
  </si>
  <si>
    <t>OEM Supplies</t>
  </si>
  <si>
    <r>
      <t xml:space="preserve">Base Charge - includes </t>
    </r>
    <r>
      <rPr>
        <b/>
        <sz val="11"/>
        <color indexed="8"/>
        <rFont val="Calibri"/>
        <family val="2"/>
      </rPr>
      <t>Compatible</t>
    </r>
    <r>
      <rPr>
        <sz val="11"/>
        <color indexed="8"/>
        <rFont val="Calibri"/>
        <family val="2"/>
      </rPr>
      <t xml:space="preserve"> toner, parts, labor (no staples)</t>
    </r>
  </si>
  <si>
    <t>% Increase for Property Tax</t>
  </si>
  <si>
    <t>Term (Months)</t>
  </si>
  <si>
    <t xml:space="preserve">imageRUNNER ADVANCE C256iF II </t>
  </si>
  <si>
    <t>imageRUNNER ADVANCE C356iF II</t>
  </si>
  <si>
    <t>imageRUNNER ADVANCE 525iF II</t>
  </si>
  <si>
    <t>imageRUNNER ADVANCE 525iFZ II</t>
  </si>
  <si>
    <t>imageRUNNER ADVANCE 615iF II</t>
  </si>
  <si>
    <t>imageRUNNER ADVANCE 615iFZ II</t>
  </si>
  <si>
    <t>imageRUNNER ADVANCE 715iF II</t>
  </si>
  <si>
    <t>imageRUNNER ADVANCE 715iFZ II</t>
  </si>
  <si>
    <t>Canon</t>
  </si>
  <si>
    <t>Standard</t>
  </si>
  <si>
    <t>N/A</t>
  </si>
  <si>
    <t>Additional Option (High Capacity Paper-Feed Unit)</t>
  </si>
  <si>
    <t>Additional Option (Cassette Module)</t>
  </si>
  <si>
    <t>Additional Option (Convenience Stapler)</t>
  </si>
  <si>
    <t>Additional Option (PS Printer Kit)</t>
  </si>
  <si>
    <t>Additional Option (IC Card Reader Box/Attachment)</t>
  </si>
  <si>
    <t>Additional Option (HDD Data Erase Scheduler)</t>
  </si>
  <si>
    <t>Additional Option (Facsimile Dual Line Option)</t>
  </si>
  <si>
    <t>Additional Option (Additional Fax Memory)</t>
  </si>
  <si>
    <t>ADF Access Handle-A1</t>
  </si>
  <si>
    <t>Braille Label Kit-F1</t>
  </si>
  <si>
    <t>Additional Option (Envelope Cassette Module)</t>
  </si>
  <si>
    <t>Additional Option (PCL International Font Set)</t>
  </si>
  <si>
    <r>
      <t xml:space="preserve">Overage Rate (includes </t>
    </r>
    <r>
      <rPr>
        <b/>
        <sz val="11"/>
        <color indexed="8"/>
        <rFont val="Calibri"/>
        <family val="2"/>
      </rPr>
      <t xml:space="preserve">OEM </t>
    </r>
    <r>
      <rPr>
        <sz val="11"/>
        <color theme="1"/>
        <rFont val="Calibri"/>
        <family val="2"/>
        <scheme val="minor"/>
      </rPr>
      <t>Toner, parts, labor (no staples)</t>
    </r>
  </si>
  <si>
    <t xml:space="preserve"> Standard </t>
  </si>
  <si>
    <t>25.00%¹</t>
  </si>
  <si>
    <t xml:space="preserve"> ¹ Plus Travel</t>
  </si>
  <si>
    <t>Additional Advanced / IT Training</t>
  </si>
  <si>
    <t>Additonal IT Support</t>
  </si>
  <si>
    <r>
      <t xml:space="preserve">Price Per Hour </t>
    </r>
    <r>
      <rPr>
        <b/>
        <i/>
        <sz val="11"/>
        <color indexed="8"/>
        <rFont val="Calibri"/>
        <family val="2"/>
      </rPr>
      <t>(1 Hour Minimum)</t>
    </r>
  </si>
  <si>
    <t>Supplemental Accessory Install</t>
  </si>
  <si>
    <r>
      <t xml:space="preserve">Price Per Hour </t>
    </r>
    <r>
      <rPr>
        <b/>
        <i/>
        <sz val="11"/>
        <color indexed="8"/>
        <rFont val="Calibri"/>
        <family val="2"/>
      </rPr>
      <t>(or partial hour)</t>
    </r>
  </si>
  <si>
    <r>
      <t xml:space="preserve">Price Per Mile </t>
    </r>
    <r>
      <rPr>
        <b/>
        <i/>
        <sz val="11"/>
        <color indexed="8"/>
        <rFont val="Calibri"/>
        <family val="2"/>
      </rPr>
      <t>(Outside of Zone 2)</t>
    </r>
  </si>
  <si>
    <t>Standard 4 hours of Training - PER HOUR</t>
  </si>
  <si>
    <t>Hard Disk Drive Replacement Service - Flat Fee</t>
  </si>
  <si>
    <t>Hard Disk Drive Erase Service - Flat Fee</t>
  </si>
  <si>
    <t>Additional Option (Waste Toner Box)</t>
  </si>
  <si>
    <t>Additional Option (Copy Card Reader)</t>
  </si>
  <si>
    <t>imageCLASS MF735Cdw</t>
  </si>
  <si>
    <t>imageCLASS MF525dw</t>
  </si>
  <si>
    <r>
      <t xml:space="preserve">Parts and labor only (no supplies) - </t>
    </r>
    <r>
      <rPr>
        <b/>
        <i/>
        <sz val="11"/>
        <color indexed="8"/>
        <rFont val="Calibri"/>
        <family val="2"/>
      </rPr>
      <t>Monthly Fee</t>
    </r>
  </si>
  <si>
    <t>Drop Shipping Charges</t>
  </si>
  <si>
    <t>Base Unit + Shipping (will automatically calculate)</t>
  </si>
  <si>
    <t>Included</t>
  </si>
  <si>
    <t>imageRUNNER ADVANCE C256iF III</t>
  </si>
  <si>
    <t>imageRUNNER ADVANCE C356iF III</t>
  </si>
  <si>
    <t>Item #</t>
  </si>
  <si>
    <t>1008B001AA</t>
  </si>
  <si>
    <t>Staple-P1</t>
  </si>
  <si>
    <t>2182C003BA</t>
  </si>
  <si>
    <t>2183C003AA</t>
  </si>
  <si>
    <t>2184C003AA</t>
  </si>
  <si>
    <t>2185C003AA</t>
  </si>
  <si>
    <t>GPR-58 Toner Black</t>
  </si>
  <si>
    <t>GPR-58 Toner Cyan</t>
  </si>
  <si>
    <t>GPR-58 Toner Magenta</t>
  </si>
  <si>
    <t>GPR-58 Toner Yellow</t>
  </si>
  <si>
    <t>imageRUNNER ADVANCE 525iF III</t>
  </si>
  <si>
    <t>imageRUNNER ADVANCE 525iFZ III</t>
  </si>
  <si>
    <t>imageRUNNER ADVANCE 615iF III</t>
  </si>
  <si>
    <t>imageRUNNER ADVANCE 615iFZ III</t>
  </si>
  <si>
    <t>imageRUNNER ADVANCE 715iF III</t>
  </si>
  <si>
    <t>imageRUNNER ADVANCE 715iFZ III</t>
  </si>
  <si>
    <t xml:space="preserve">imageRUNNER ADVANCE C256iF III </t>
  </si>
  <si>
    <t>2725C001AA</t>
  </si>
  <si>
    <t>Toner T03 Black</t>
  </si>
  <si>
    <t>imageRUNNER ADVANCE C475iF III</t>
  </si>
  <si>
    <t>imageRUNNER ADVANCE C475iFZ III</t>
  </si>
  <si>
    <t>2980C001AA</t>
  </si>
  <si>
    <t>2979C001AA</t>
  </si>
  <si>
    <t>2978C001AA</t>
  </si>
  <si>
    <t>2977C001AA</t>
  </si>
  <si>
    <t>TONER T04 Black</t>
  </si>
  <si>
    <t>TONER T04 Cyan</t>
  </si>
  <si>
    <t>TONER T04 Magenta</t>
  </si>
  <si>
    <t>TONER T04 Yellow</t>
  </si>
  <si>
    <t>imageCLASS MF745Cdw</t>
  </si>
  <si>
    <t>imageCLASS MF746Cdw</t>
  </si>
  <si>
    <t>3017C001AA</t>
  </si>
  <si>
    <t>3018C001AA</t>
  </si>
  <si>
    <t>3019C001AA</t>
  </si>
  <si>
    <t>3020C001AA</t>
  </si>
  <si>
    <t>Cartridge 055 H Yellow</t>
  </si>
  <si>
    <t>Cartridge 055 H Magenta</t>
  </si>
  <si>
    <t>Cartridge 055 H Cyan</t>
  </si>
  <si>
    <t>Cartridge 055 H Black</t>
  </si>
  <si>
    <t>0453C001AA</t>
  </si>
  <si>
    <t>Cartridge 041 H Black</t>
  </si>
  <si>
    <t>Short-Term Lease</t>
  </si>
  <si>
    <t>$1 Buyout Lease</t>
  </si>
  <si>
    <t>imageCLASS MF449dw</t>
  </si>
  <si>
    <t>3010C001AA</t>
  </si>
  <si>
    <t xml:space="preserve">Cartridge 057H </t>
  </si>
  <si>
    <t>imageRUNNER 1643P+</t>
  </si>
  <si>
    <t xml:space="preserve">imageRUNNER 1643i+ </t>
  </si>
  <si>
    <t>imageRUNNER 1643iF+</t>
  </si>
  <si>
    <t>Toner T06 Black</t>
  </si>
  <si>
    <t>3526C001AA</t>
  </si>
  <si>
    <t>SUMMARY OF UPDATES TO PRICE LIST</t>
  </si>
  <si>
    <t>The following Devices have been added:  imageCLASS MF449dw, imageRUNNER 1643P+, imageRUNNER 1643i+, imageRUNNER 1643iF+</t>
  </si>
  <si>
    <t>The following Devices have been removed: imageRUNNER 1435P+, imageRUNNER 1435i+, imageRUNNER 1435iF+, imageCLASS MF429dw</t>
  </si>
  <si>
    <t>imageRUNNER 1435P+ - Discontinued</t>
  </si>
  <si>
    <t>imageRUNNER 1435i+ - Discontinued</t>
  </si>
  <si>
    <t>imageRUNNER 1435iF+ - Discontinued</t>
  </si>
  <si>
    <t>9436B003AA</t>
  </si>
  <si>
    <t>GPR-54 Toner Black</t>
  </si>
  <si>
    <t>imageCLASS MF429dw - Discontinued</t>
  </si>
  <si>
    <t>2200C001AA</t>
  </si>
  <si>
    <t xml:space="preserve">Cartridge 052H </t>
  </si>
  <si>
    <t>* Please note OEM Supplies for discontinued models are listed on the "OEM Supplies" tab. Service pricing for discontinued models is listed on the "Discontinued Service - Supplies" tab.</t>
  </si>
  <si>
    <t xml:space="preserve">imageCLASS MF543dw </t>
  </si>
  <si>
    <t>Cartridge 056 H Black</t>
  </si>
  <si>
    <t>3008C001AA</t>
  </si>
  <si>
    <t xml:space="preserve">The following Devices have been added:  imageCLASS MF543dw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</si>
</sst>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  <numFmt numFmtId="165" formatCode="0.00000"/>
    <numFmt numFmtId="166" formatCode="_(&quot;$&quot;* #,##0.0000_);_(&quot;$&quot;* \(#,##0.0000\);_(&quot;$&quot;* &quot;-&quot;????_);_(@_)"/>
    <numFmt numFmtId="167" formatCode="mm/dd/yy;@"/>
    <numFmt numFmtId="168" formatCode="0.0000%"/>
    <numFmt numFmtId="169" formatCode="_(&quot;$&quot;* #,##0.0000_);_(&quot;$&quot;* \(#,##0.0000\);_(&quot;$&quot;* &quot;-&quot;??_);_(@_)"/>
    <numFmt numFmtId="170" formatCode="_(&quot;$&quot;* #,##0.00_);_(&quot;$&quot;* \(#,##0.00\);_(&quot;$&quot;* &quot;-&quot;????_);_(@_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sz val="8"/>
      <name val="Helv"/>
    </font>
    <font>
      <b/>
      <sz val="14"/>
      <color theme="0"/>
      <name val="Aharoni"/>
      <charset val="177"/>
    </font>
    <font>
      <b/>
      <sz val="11"/>
      <color theme="1"/>
      <name val="Calibri"/>
      <family val="2"/>
    </font>
    <font>
      <b/>
      <sz val="16"/>
      <color theme="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31" fillId="0" borderId="0"/>
  </cellStyleXfs>
  <cellXfs count="226">
    <xf numFmtId="0" fontId="0" fillId="0" borderId="0" xfId="0"/>
    <xf numFmtId="0" fontId="1" fillId="24" borderId="10" xfId="1" applyFill="1" applyBorder="1"/>
    <xf numFmtId="0" fontId="18" fillId="25" borderId="10" xfId="1" applyFont="1" applyFill="1" applyBorder="1" applyAlignment="1">
      <alignment horizontal="center" vertical="center" wrapText="1"/>
    </xf>
    <xf numFmtId="0" fontId="16" fillId="24" borderId="10" xfId="1" applyFont="1" applyFill="1" applyBorder="1"/>
    <xf numFmtId="0" fontId="23" fillId="26" borderId="1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wrapText="1"/>
    </xf>
    <xf numFmtId="0" fontId="22" fillId="0" borderId="10" xfId="1" applyFont="1" applyFill="1" applyBorder="1" applyAlignment="1">
      <alignment horizontal="left" vertical="center"/>
    </xf>
    <xf numFmtId="0" fontId="22" fillId="0" borderId="16" xfId="1" applyFont="1" applyFill="1" applyBorder="1" applyAlignment="1">
      <alignment horizontal="left" vertical="center"/>
    </xf>
    <xf numFmtId="0" fontId="5" fillId="26" borderId="10" xfId="1" applyFont="1" applyFill="1" applyBorder="1" applyAlignment="1">
      <alignment horizontal="center" vertical="center" wrapText="1"/>
    </xf>
    <xf numFmtId="0" fontId="20" fillId="29" borderId="18" xfId="1" applyFont="1" applyFill="1" applyBorder="1" applyAlignment="1">
      <alignment horizontal="left"/>
    </xf>
    <xf numFmtId="0" fontId="16" fillId="29" borderId="10" xfId="1" applyFont="1" applyFill="1" applyBorder="1"/>
    <xf numFmtId="0" fontId="16" fillId="29" borderId="10" xfId="1" applyFont="1" applyFill="1" applyBorder="1" applyAlignment="1">
      <alignment horizontal="left" vertical="center" wrapText="1"/>
    </xf>
    <xf numFmtId="0" fontId="5" fillId="26" borderId="10" xfId="1" applyFont="1" applyFill="1" applyBorder="1" applyAlignment="1">
      <alignment horizontal="center" vertical="center" wrapText="1"/>
    </xf>
    <xf numFmtId="0" fontId="5" fillId="26" borderId="11" xfId="1" applyFont="1" applyFill="1" applyBorder="1" applyAlignment="1">
      <alignment horizontal="center" vertical="center" wrapText="1"/>
    </xf>
    <xf numFmtId="0" fontId="1" fillId="0" borderId="10" xfId="1" applyBorder="1" applyAlignment="1">
      <alignment wrapText="1"/>
    </xf>
    <xf numFmtId="0" fontId="5" fillId="26" borderId="14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5" fillId="26" borderId="11" xfId="1" applyFont="1" applyFill="1" applyBorder="1" applyAlignment="1">
      <alignment horizontal="center" vertical="center"/>
    </xf>
    <xf numFmtId="44" fontId="1" fillId="0" borderId="10" xfId="1" applyNumberFormat="1" applyBorder="1"/>
    <xf numFmtId="0" fontId="20" fillId="29" borderId="18" xfId="1" applyFont="1" applyFill="1" applyBorder="1" applyAlignment="1"/>
    <xf numFmtId="0" fontId="1" fillId="30" borderId="10" xfId="1" applyFont="1" applyFill="1" applyBorder="1"/>
    <xf numFmtId="164" fontId="1" fillId="30" borderId="19" xfId="1" applyNumberFormat="1" applyFill="1" applyBorder="1"/>
    <xf numFmtId="0" fontId="1" fillId="30" borderId="10" xfId="1" applyFill="1" applyBorder="1"/>
    <xf numFmtId="0" fontId="26" fillId="28" borderId="19" xfId="1" applyFont="1" applyFill="1" applyBorder="1" applyAlignment="1">
      <alignment vertical="center"/>
    </xf>
    <xf numFmtId="0" fontId="22" fillId="0" borderId="10" xfId="1" applyFont="1" applyFill="1" applyBorder="1" applyAlignment="1">
      <alignment horizontal="left" vertical="center" wrapText="1"/>
    </xf>
    <xf numFmtId="0" fontId="1" fillId="31" borderId="18" xfId="1" applyFill="1" applyBorder="1" applyAlignment="1"/>
    <xf numFmtId="0" fontId="1" fillId="31" borderId="19" xfId="1" applyFill="1" applyBorder="1" applyAlignment="1"/>
    <xf numFmtId="0" fontId="1" fillId="0" borderId="10" xfId="1" applyFont="1" applyFill="1" applyBorder="1" applyAlignment="1">
      <alignment horizontal="left"/>
    </xf>
    <xf numFmtId="49" fontId="18" fillId="25" borderId="10" xfId="1" applyNumberFormat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"/>
    <xf numFmtId="0" fontId="1" fillId="0" borderId="0" xfId="1" applyBorder="1"/>
    <xf numFmtId="0" fontId="1" fillId="0" borderId="0" xfId="1" applyFill="1"/>
    <xf numFmtId="0" fontId="1" fillId="0" borderId="0" xfId="1" applyBorder="1" applyAlignment="1">
      <alignment horizontal="center"/>
    </xf>
    <xf numFmtId="0" fontId="16" fillId="27" borderId="10" xfId="1" applyFont="1" applyFill="1" applyBorder="1" applyAlignment="1">
      <alignment horizontal="center"/>
    </xf>
    <xf numFmtId="0" fontId="5" fillId="28" borderId="1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6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0" xfId="1" applyFill="1" applyBorder="1" applyAlignment="1">
      <alignment horizontal="left"/>
    </xf>
    <xf numFmtId="0" fontId="16" fillId="24" borderId="10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/>
    </xf>
    <xf numFmtId="0" fontId="1" fillId="0" borderId="10" xfId="1" applyFill="1" applyBorder="1"/>
    <xf numFmtId="0" fontId="16" fillId="29" borderId="10" xfId="1" applyFont="1" applyFill="1" applyBorder="1"/>
    <xf numFmtId="0" fontId="1" fillId="0" borderId="10" xfId="1" applyBorder="1"/>
    <xf numFmtId="0" fontId="20" fillId="29" borderId="18" xfId="1" applyFont="1" applyFill="1" applyBorder="1" applyAlignment="1"/>
    <xf numFmtId="0" fontId="5" fillId="28" borderId="24" xfId="1" applyFont="1" applyFill="1" applyBorder="1" applyAlignment="1">
      <alignment horizontal="center" vertical="center" wrapText="1"/>
    </xf>
    <xf numFmtId="0" fontId="5" fillId="28" borderId="20" xfId="1" applyFont="1" applyFill="1" applyBorder="1" applyAlignment="1">
      <alignment horizontal="center" vertical="center" wrapText="1"/>
    </xf>
    <xf numFmtId="49" fontId="16" fillId="27" borderId="10" xfId="1" applyNumberFormat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/>
    </xf>
    <xf numFmtId="44" fontId="1" fillId="0" borderId="10" xfId="1" applyNumberFormat="1" applyBorder="1" applyAlignment="1">
      <alignment horizontal="center"/>
    </xf>
    <xf numFmtId="49" fontId="18" fillId="0" borderId="10" xfId="1" applyNumberFormat="1" applyFont="1" applyFill="1" applyBorder="1" applyAlignment="1">
      <alignment horizontal="center" vertical="center" wrapText="1"/>
    </xf>
    <xf numFmtId="166" fontId="1" fillId="0" borderId="11" xfId="1" applyNumberFormat="1" applyBorder="1" applyAlignment="1">
      <alignment horizontal="center"/>
    </xf>
    <xf numFmtId="9" fontId="1" fillId="31" borderId="19" xfId="1" applyNumberFormat="1" applyFill="1" applyBorder="1" applyAlignment="1"/>
    <xf numFmtId="9" fontId="1" fillId="30" borderId="19" xfId="45" applyNumberFormat="1" applyFont="1" applyFill="1" applyBorder="1" applyAlignment="1">
      <alignment horizontal="center"/>
    </xf>
    <xf numFmtId="0" fontId="0" fillId="0" borderId="10" xfId="0" applyFont="1" applyBorder="1"/>
    <xf numFmtId="0" fontId="19" fillId="31" borderId="19" xfId="1" applyFont="1" applyFill="1" applyBorder="1" applyAlignment="1"/>
    <xf numFmtId="0" fontId="19" fillId="30" borderId="10" xfId="1" applyFont="1" applyFill="1" applyBorder="1"/>
    <xf numFmtId="44" fontId="1" fillId="0" borderId="10" xfId="1" applyNumberFormat="1" applyFill="1" applyBorder="1"/>
    <xf numFmtId="0" fontId="0" fillId="0" borderId="10" xfId="0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44" fontId="1" fillId="0" borderId="10" xfId="1" applyNumberFormat="1" applyFill="1" applyBorder="1" applyAlignment="1">
      <alignment horizontal="center"/>
    </xf>
    <xf numFmtId="44" fontId="1" fillId="0" borderId="10" xfId="1" applyNumberFormat="1" applyFill="1" applyBorder="1" applyAlignment="1">
      <alignment vertical="center"/>
    </xf>
    <xf numFmtId="0" fontId="1" fillId="24" borderId="10" xfId="1" applyFill="1" applyBorder="1" applyAlignment="1">
      <alignment horizontal="center"/>
    </xf>
    <xf numFmtId="0" fontId="5" fillId="26" borderId="15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10" fontId="1" fillId="0" borderId="10" xfId="46" applyNumberFormat="1" applyBorder="1" applyAlignment="1">
      <alignment horizontal="center" vertical="center"/>
    </xf>
    <xf numFmtId="10" fontId="31" fillId="0" borderId="10" xfId="47" applyNumberFormat="1" applyFill="1" applyBorder="1" applyAlignment="1">
      <alignment horizontal="center"/>
    </xf>
    <xf numFmtId="10" fontId="1" fillId="0" borderId="10" xfId="46" applyNumberFormat="1" applyFill="1" applyBorder="1" applyAlignment="1">
      <alignment horizontal="center" vertical="center"/>
    </xf>
    <xf numFmtId="168" fontId="0" fillId="0" borderId="10" xfId="0" applyNumberFormat="1" applyFill="1" applyBorder="1" applyAlignment="1">
      <alignment horizontal="center"/>
    </xf>
    <xf numFmtId="166" fontId="1" fillId="0" borderId="11" xfId="1" applyNumberFormat="1" applyFill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41" fontId="1" fillId="0" borderId="10" xfId="1" applyNumberFormat="1" applyFill="1" applyBorder="1" applyAlignment="1">
      <alignment horizontal="center" wrapText="1"/>
    </xf>
    <xf numFmtId="166" fontId="0" fillId="0" borderId="11" xfId="0" applyNumberForma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1" applyFont="1" applyFill="1" applyBorder="1"/>
    <xf numFmtId="10" fontId="1" fillId="0" borderId="11" xfId="41" applyNumberFormat="1" applyFont="1" applyFill="1" applyBorder="1" applyAlignment="1">
      <alignment horizontal="center"/>
    </xf>
    <xf numFmtId="167" fontId="1" fillId="0" borderId="11" xfId="47" applyNumberFormat="1" applyFont="1" applyFill="1" applyBorder="1" applyAlignment="1">
      <alignment horizontal="center"/>
    </xf>
    <xf numFmtId="165" fontId="31" fillId="0" borderId="11" xfId="47" applyNumberFormat="1" applyFill="1" applyBorder="1" applyAlignment="1">
      <alignment horizontal="center" vertical="center"/>
    </xf>
    <xf numFmtId="165" fontId="31" fillId="0" borderId="10" xfId="47" applyNumberForma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/>
    </xf>
    <xf numFmtId="0" fontId="5" fillId="26" borderId="15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20" fillId="29" borderId="18" xfId="46" applyFont="1" applyFill="1" applyBorder="1" applyAlignment="1"/>
    <xf numFmtId="0" fontId="1" fillId="0" borderId="0" xfId="46"/>
    <xf numFmtId="0" fontId="1" fillId="0" borderId="0" xfId="46" applyAlignment="1">
      <alignment wrapText="1"/>
    </xf>
    <xf numFmtId="0" fontId="23" fillId="26" borderId="10" xfId="46" applyFont="1" applyFill="1" applyBorder="1" applyAlignment="1">
      <alignment horizontal="center" vertical="center" wrapText="1"/>
    </xf>
    <xf numFmtId="0" fontId="1" fillId="0" borderId="10" xfId="46" applyBorder="1" applyAlignment="1">
      <alignment horizontal="center"/>
    </xf>
    <xf numFmtId="44" fontId="1" fillId="0" borderId="10" xfId="46" applyNumberFormat="1" applyBorder="1" applyAlignment="1">
      <alignment horizontal="center"/>
    </xf>
    <xf numFmtId="44" fontId="1" fillId="31" borderId="19" xfId="1" applyNumberFormat="1" applyFill="1" applyBorder="1" applyAlignment="1"/>
    <xf numFmtId="49" fontId="20" fillId="29" borderId="19" xfId="1" applyNumberFormat="1" applyFont="1" applyFill="1" applyBorder="1" applyAlignment="1"/>
    <xf numFmtId="0" fontId="5" fillId="26" borderId="15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26" fillId="28" borderId="18" xfId="1" applyFont="1" applyFill="1" applyBorder="1" applyAlignment="1">
      <alignment vertical="center"/>
    </xf>
    <xf numFmtId="0" fontId="0" fillId="0" borderId="10" xfId="0" applyFill="1" applyBorder="1" applyAlignment="1">
      <alignment horizontal="center"/>
    </xf>
    <xf numFmtId="44" fontId="1" fillId="0" borderId="10" xfId="1" applyNumberFormat="1" applyFont="1" applyFill="1" applyBorder="1" applyAlignment="1">
      <alignment horizontal="center"/>
    </xf>
    <xf numFmtId="0" fontId="1" fillId="0" borderId="10" xfId="46" applyFill="1" applyBorder="1" applyAlignment="1">
      <alignment horizontal="center"/>
    </xf>
    <xf numFmtId="44" fontId="1" fillId="0" borderId="10" xfId="46" applyNumberFormat="1" applyFill="1" applyBorder="1" applyAlignment="1">
      <alignment horizontal="center"/>
    </xf>
    <xf numFmtId="170" fontId="1" fillId="0" borderId="11" xfId="1" applyNumberFormat="1" applyFill="1" applyBorder="1" applyAlignment="1">
      <alignment horizontal="center"/>
    </xf>
    <xf numFmtId="169" fontId="1" fillId="0" borderId="11" xfId="1" applyNumberFormat="1" applyFill="1" applyBorder="1" applyAlignment="1">
      <alignment horizontal="center"/>
    </xf>
    <xf numFmtId="0" fontId="32" fillId="0" borderId="0" xfId="0" applyFont="1"/>
    <xf numFmtId="170" fontId="1" fillId="0" borderId="11" xfId="1" applyNumberFormat="1" applyFill="1" applyBorder="1" applyAlignment="1">
      <alignment horizontal="center" wrapText="1"/>
    </xf>
    <xf numFmtId="44" fontId="1" fillId="0" borderId="10" xfId="1" applyNumberFormat="1" applyFill="1" applyBorder="1" applyAlignment="1">
      <alignment horizontal="right"/>
    </xf>
    <xf numFmtId="0" fontId="1" fillId="0" borderId="0" xfId="46" applyFill="1"/>
    <xf numFmtId="0" fontId="0" fillId="0" borderId="0" xfId="0" applyFill="1"/>
    <xf numFmtId="49" fontId="20" fillId="29" borderId="19" xfId="1" applyNumberFormat="1" applyFont="1" applyFill="1" applyBorder="1" applyAlignment="1"/>
    <xf numFmtId="0" fontId="5" fillId="26" borderId="15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33" fillId="0" borderId="0" xfId="0" applyFont="1"/>
    <xf numFmtId="14" fontId="3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34" fillId="0" borderId="10" xfId="0" applyNumberFormat="1" applyFont="1" applyFill="1" applyBorder="1" applyAlignment="1">
      <alignment horizontal="center"/>
    </xf>
    <xf numFmtId="44" fontId="1" fillId="0" borderId="10" xfId="1" applyNumberFormat="1" applyFill="1" applyBorder="1" applyAlignment="1">
      <alignment horizontal="center" vertical="center"/>
    </xf>
    <xf numFmtId="44" fontId="1" fillId="0" borderId="10" xfId="1" applyNumberFormat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wrapText="1"/>
    </xf>
    <xf numFmtId="3" fontId="1" fillId="0" borderId="11" xfId="1" applyNumberFormat="1" applyFill="1" applyBorder="1" applyAlignment="1">
      <alignment horizontal="center"/>
    </xf>
    <xf numFmtId="0" fontId="26" fillId="28" borderId="12" xfId="1" applyFont="1" applyFill="1" applyBorder="1" applyAlignment="1">
      <alignment vertical="center"/>
    </xf>
    <xf numFmtId="164" fontId="1" fillId="30" borderId="12" xfId="1" applyNumberFormat="1" applyFill="1" applyBorder="1"/>
    <xf numFmtId="0" fontId="1" fillId="31" borderId="12" xfId="1" applyFill="1" applyBorder="1" applyAlignment="1"/>
    <xf numFmtId="0" fontId="0" fillId="31" borderId="12" xfId="0" applyFill="1" applyBorder="1"/>
    <xf numFmtId="9" fontId="1" fillId="31" borderId="12" xfId="1" applyNumberFormat="1" applyFill="1" applyBorder="1" applyAlignment="1"/>
    <xf numFmtId="49" fontId="20" fillId="29" borderId="12" xfId="1" applyNumberFormat="1" applyFont="1" applyFill="1" applyBorder="1" applyAlignment="1"/>
    <xf numFmtId="49" fontId="20" fillId="29" borderId="19" xfId="1" applyNumberFormat="1" applyFont="1" applyFill="1" applyBorder="1" applyAlignment="1"/>
    <xf numFmtId="0" fontId="21" fillId="26" borderId="24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16" fillId="24" borderId="18" xfId="46" applyFont="1" applyFill="1" applyBorder="1" applyAlignment="1">
      <alignment horizontal="center"/>
    </xf>
    <xf numFmtId="0" fontId="16" fillId="24" borderId="19" xfId="46" applyFont="1" applyFill="1" applyBorder="1" applyAlignment="1">
      <alignment horizontal="center"/>
    </xf>
    <xf numFmtId="0" fontId="16" fillId="24" borderId="12" xfId="46" applyFont="1" applyFill="1" applyBorder="1" applyAlignment="1">
      <alignment horizontal="center"/>
    </xf>
    <xf numFmtId="0" fontId="16" fillId="32" borderId="18" xfId="46" applyFont="1" applyFill="1" applyBorder="1" applyAlignment="1">
      <alignment horizontal="center"/>
    </xf>
    <xf numFmtId="0" fontId="16" fillId="32" borderId="19" xfId="46" applyFont="1" applyFill="1" applyBorder="1" applyAlignment="1">
      <alignment horizontal="center"/>
    </xf>
    <xf numFmtId="0" fontId="16" fillId="32" borderId="12" xfId="46" applyFont="1" applyFill="1" applyBorder="1" applyAlignment="1">
      <alignment horizontal="center"/>
    </xf>
    <xf numFmtId="0" fontId="21" fillId="26" borderId="17" xfId="46" applyFont="1" applyFill="1" applyBorder="1" applyAlignment="1">
      <alignment horizontal="center" vertical="center"/>
    </xf>
    <xf numFmtId="0" fontId="21" fillId="26" borderId="22" xfId="46" applyFont="1" applyFill="1" applyBorder="1" applyAlignment="1">
      <alignment horizontal="center" vertical="center"/>
    </xf>
    <xf numFmtId="0" fontId="21" fillId="26" borderId="24" xfId="46" applyFont="1" applyFill="1" applyBorder="1" applyAlignment="1">
      <alignment horizontal="center" vertical="center"/>
    </xf>
    <xf numFmtId="0" fontId="21" fillId="26" borderId="0" xfId="46" applyFont="1" applyFill="1" applyBorder="1" applyAlignment="1">
      <alignment horizontal="center" vertical="center"/>
    </xf>
    <xf numFmtId="0" fontId="21" fillId="26" borderId="13" xfId="46" applyFont="1" applyFill="1" applyBorder="1" applyAlignment="1">
      <alignment horizontal="center" vertical="center"/>
    </xf>
    <xf numFmtId="0" fontId="21" fillId="26" borderId="21" xfId="46" applyFont="1" applyFill="1" applyBorder="1" applyAlignment="1">
      <alignment horizontal="center" vertical="center"/>
    </xf>
    <xf numFmtId="0" fontId="18" fillId="29" borderId="19" xfId="1" applyFont="1" applyFill="1" applyBorder="1" applyAlignment="1">
      <alignment horizontal="center" vertical="center" wrapText="1"/>
    </xf>
    <xf numFmtId="0" fontId="21" fillId="26" borderId="17" xfId="1" applyFont="1" applyFill="1" applyBorder="1" applyAlignment="1">
      <alignment horizontal="center" vertical="center"/>
    </xf>
    <xf numFmtId="0" fontId="21" fillId="26" borderId="22" xfId="1" applyFont="1" applyFill="1" applyBorder="1" applyAlignment="1">
      <alignment horizontal="center" vertical="center"/>
    </xf>
    <xf numFmtId="0" fontId="21" fillId="26" borderId="13" xfId="1" applyFont="1" applyFill="1" applyBorder="1" applyAlignment="1">
      <alignment horizontal="center" vertical="center"/>
    </xf>
    <xf numFmtId="0" fontId="21" fillId="26" borderId="21" xfId="1" applyFont="1" applyFill="1" applyBorder="1" applyAlignment="1">
      <alignment horizontal="center" vertical="center"/>
    </xf>
    <xf numFmtId="0" fontId="23" fillId="26" borderId="16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10" fontId="0" fillId="0" borderId="18" xfId="0" applyNumberFormat="1" applyFill="1" applyBorder="1" applyAlignment="1">
      <alignment horizontal="center"/>
    </xf>
    <xf numFmtId="10" fontId="0" fillId="0" borderId="12" xfId="0" applyNumberFormat="1" applyFill="1" applyBorder="1" applyAlignment="1">
      <alignment horizontal="center"/>
    </xf>
    <xf numFmtId="166" fontId="1" fillId="0" borderId="18" xfId="1" applyNumberFormat="1" applyFill="1" applyBorder="1" applyAlignment="1">
      <alignment horizontal="center"/>
    </xf>
    <xf numFmtId="166" fontId="1" fillId="0" borderId="12" xfId="1" applyNumberFormat="1" applyFill="1" applyBorder="1" applyAlignment="1">
      <alignment horizontal="center"/>
    </xf>
    <xf numFmtId="3" fontId="1" fillId="0" borderId="18" xfId="1" applyNumberFormat="1" applyFill="1" applyBorder="1" applyAlignment="1">
      <alignment horizontal="center"/>
    </xf>
    <xf numFmtId="3" fontId="1" fillId="0" borderId="12" xfId="1" applyNumberFormat="1" applyFill="1" applyBorder="1" applyAlignment="1">
      <alignment horizontal="center"/>
    </xf>
    <xf numFmtId="44" fontId="1" fillId="0" borderId="18" xfId="1" applyNumberFormat="1" applyFill="1" applyBorder="1" applyAlignment="1">
      <alignment horizontal="center"/>
    </xf>
    <xf numFmtId="44" fontId="1" fillId="0" borderId="12" xfId="1" applyNumberFormat="1" applyFill="1" applyBorder="1" applyAlignment="1">
      <alignment horizontal="center"/>
    </xf>
    <xf numFmtId="49" fontId="18" fillId="0" borderId="18" xfId="1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0" fontId="5" fillId="26" borderId="22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170" fontId="1" fillId="0" borderId="18" xfId="1" applyNumberFormat="1" applyFill="1" applyBorder="1" applyAlignment="1">
      <alignment horizontal="center" wrapText="1"/>
    </xf>
    <xf numFmtId="170" fontId="1" fillId="0" borderId="12" xfId="1" applyNumberFormat="1" applyFill="1" applyBorder="1" applyAlignment="1">
      <alignment horizontal="center" wrapText="1"/>
    </xf>
    <xf numFmtId="0" fontId="5" fillId="26" borderId="21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24" fillId="26" borderId="17" xfId="1" applyFont="1" applyFill="1" applyBorder="1" applyAlignment="1">
      <alignment horizontal="center" vertical="center" wrapText="1"/>
    </xf>
    <xf numFmtId="0" fontId="24" fillId="26" borderId="15" xfId="1" applyFont="1" applyFill="1" applyBorder="1" applyAlignment="1">
      <alignment horizontal="center" vertical="center" wrapText="1"/>
    </xf>
    <xf numFmtId="0" fontId="24" fillId="26" borderId="24" xfId="1" applyFont="1" applyFill="1" applyBorder="1" applyAlignment="1">
      <alignment horizontal="center" vertical="center" wrapText="1"/>
    </xf>
    <xf numFmtId="0" fontId="24" fillId="26" borderId="23" xfId="1" applyFont="1" applyFill="1" applyBorder="1" applyAlignment="1">
      <alignment horizontal="center" vertical="center" wrapText="1"/>
    </xf>
    <xf numFmtId="0" fontId="24" fillId="26" borderId="13" xfId="1" applyFont="1" applyFill="1" applyBorder="1" applyAlignment="1">
      <alignment horizontal="center" vertical="center" wrapText="1"/>
    </xf>
    <xf numFmtId="0" fontId="24" fillId="26" borderId="1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8" fillId="25" borderId="18" xfId="1" applyFont="1" applyFill="1" applyBorder="1" applyAlignment="1">
      <alignment horizontal="center" vertical="center" wrapText="1"/>
    </xf>
    <xf numFmtId="0" fontId="18" fillId="25" borderId="12" xfId="1" applyFont="1" applyFill="1" applyBorder="1" applyAlignment="1">
      <alignment horizontal="center" vertical="center" wrapText="1"/>
    </xf>
    <xf numFmtId="0" fontId="26" fillId="28" borderId="18" xfId="1" applyFont="1" applyFill="1" applyBorder="1" applyAlignment="1">
      <alignment horizontal="center" vertical="center"/>
    </xf>
    <xf numFmtId="0" fontId="26" fillId="28" borderId="19" xfId="1" applyFont="1" applyFill="1" applyBorder="1" applyAlignment="1">
      <alignment horizontal="center" vertical="center"/>
    </xf>
    <xf numFmtId="44" fontId="0" fillId="0" borderId="18" xfId="0" applyNumberFormat="1" applyFill="1" applyBorder="1" applyAlignment="1">
      <alignment horizontal="center"/>
    </xf>
    <xf numFmtId="44" fontId="0" fillId="0" borderId="12" xfId="0" applyNumberFormat="1" applyFill="1" applyBorder="1" applyAlignment="1">
      <alignment horizontal="center"/>
    </xf>
    <xf numFmtId="0" fontId="16" fillId="0" borderId="16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170" fontId="1" fillId="0" borderId="18" xfId="1" applyNumberFormat="1" applyFill="1" applyBorder="1" applyAlignment="1">
      <alignment horizontal="center"/>
    </xf>
    <xf numFmtId="170" fontId="1" fillId="0" borderId="12" xfId="1" applyNumberFormat="1" applyFill="1" applyBorder="1" applyAlignment="1">
      <alignment horizontal="center"/>
    </xf>
    <xf numFmtId="0" fontId="26" fillId="28" borderId="18" xfId="1" applyFont="1" applyFill="1" applyBorder="1" applyAlignment="1">
      <alignment horizontal="left" vertical="center"/>
    </xf>
    <xf numFmtId="0" fontId="26" fillId="28" borderId="19" xfId="1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44" fontId="1" fillId="0" borderId="18" xfId="1" applyNumberFormat="1" applyBorder="1" applyAlignment="1">
      <alignment horizontal="center"/>
    </xf>
    <xf numFmtId="44" fontId="1" fillId="0" borderId="12" xfId="1" applyNumberFormat="1" applyBorder="1" applyAlignment="1">
      <alignment horizontal="center"/>
    </xf>
    <xf numFmtId="44" fontId="1" fillId="0" borderId="18" xfId="1" applyNumberFormat="1" applyBorder="1" applyAlignment="1">
      <alignment horizontal="center" vertical="center"/>
    </xf>
    <xf numFmtId="44" fontId="1" fillId="0" borderId="12" xfId="1" applyNumberFormat="1" applyBorder="1" applyAlignment="1">
      <alignment horizontal="center" vertical="center"/>
    </xf>
    <xf numFmtId="44" fontId="1" fillId="0" borderId="18" xfId="1" applyNumberFormat="1" applyFill="1" applyBorder="1" applyAlignment="1">
      <alignment horizontal="center" vertical="center"/>
    </xf>
    <xf numFmtId="44" fontId="1" fillId="0" borderId="12" xfId="1" applyNumberForma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left"/>
    </xf>
    <xf numFmtId="0" fontId="1" fillId="0" borderId="12" xfId="1" applyFill="1" applyBorder="1" applyAlignment="1">
      <alignment horizontal="left"/>
    </xf>
    <xf numFmtId="0" fontId="19" fillId="0" borderId="18" xfId="1" applyFont="1" applyFill="1" applyBorder="1" applyAlignment="1">
      <alignment horizontal="left"/>
    </xf>
    <xf numFmtId="0" fontId="19" fillId="0" borderId="12" xfId="1" applyFont="1" applyFill="1" applyBorder="1" applyAlignment="1">
      <alignment horizontal="left"/>
    </xf>
    <xf numFmtId="49" fontId="20" fillId="29" borderId="19" xfId="1" applyNumberFormat="1" applyFont="1" applyFill="1" applyBorder="1" applyAlignment="1">
      <alignment horizontal="left"/>
    </xf>
    <xf numFmtId="0" fontId="5" fillId="28" borderId="11" xfId="1" applyFont="1" applyFill="1" applyBorder="1" applyAlignment="1">
      <alignment horizontal="center" vertical="center" wrapText="1"/>
    </xf>
    <xf numFmtId="0" fontId="5" fillId="28" borderId="10" xfId="1" applyFont="1" applyFill="1" applyBorder="1" applyAlignment="1">
      <alignment horizontal="center" vertical="center" wrapText="1"/>
    </xf>
    <xf numFmtId="168" fontId="0" fillId="34" borderId="16" xfId="0" applyNumberFormat="1" applyFill="1" applyBorder="1" applyAlignment="1">
      <alignment horizontal="center"/>
    </xf>
    <xf numFmtId="168" fontId="0" fillId="34" borderId="20" xfId="0" applyNumberFormat="1" applyFill="1" applyBorder="1" applyAlignment="1">
      <alignment horizontal="center"/>
    </xf>
    <xf numFmtId="168" fontId="0" fillId="34" borderId="11" xfId="0" applyNumberFormat="1" applyFill="1" applyBorder="1" applyAlignment="1">
      <alignment horizontal="center"/>
    </xf>
    <xf numFmtId="0" fontId="27" fillId="27" borderId="18" xfId="1" applyFont="1" applyFill="1" applyBorder="1" applyAlignment="1">
      <alignment horizontal="center"/>
    </xf>
    <xf numFmtId="0" fontId="27" fillId="27" borderId="19" xfId="1" applyFont="1" applyFill="1" applyBorder="1" applyAlignment="1">
      <alignment horizontal="center"/>
    </xf>
    <xf numFmtId="0" fontId="27" fillId="27" borderId="12" xfId="1" applyFont="1" applyFill="1" applyBorder="1" applyAlignment="1">
      <alignment horizontal="center"/>
    </xf>
    <xf numFmtId="0" fontId="28" fillId="28" borderId="13" xfId="1" applyFont="1" applyFill="1" applyBorder="1" applyAlignment="1">
      <alignment horizontal="center"/>
    </xf>
    <xf numFmtId="0" fontId="28" fillId="28" borderId="21" xfId="1" applyFont="1" applyFill="1" applyBorder="1" applyAlignment="1">
      <alignment horizontal="center"/>
    </xf>
    <xf numFmtId="165" fontId="31" fillId="34" borderId="16" xfId="47" applyNumberFormat="1" applyFill="1" applyBorder="1" applyAlignment="1">
      <alignment horizontal="center" vertical="center"/>
    </xf>
    <xf numFmtId="165" fontId="31" fillId="34" borderId="20" xfId="47" applyNumberFormat="1" applyFill="1" applyBorder="1" applyAlignment="1">
      <alignment horizontal="center" vertical="center"/>
    </xf>
    <xf numFmtId="165" fontId="31" fillId="34" borderId="11" xfId="47" applyNumberFormat="1" applyFill="1" applyBorder="1" applyAlignment="1">
      <alignment horizontal="center" vertical="center"/>
    </xf>
    <xf numFmtId="0" fontId="28" fillId="28" borderId="11" xfId="1" applyFont="1" applyFill="1" applyBorder="1" applyAlignment="1">
      <alignment horizontal="center"/>
    </xf>
    <xf numFmtId="49" fontId="18" fillId="25" borderId="18" xfId="1" applyNumberFormat="1" applyFont="1" applyFill="1" applyBorder="1" applyAlignment="1">
      <alignment horizontal="center" vertical="center" wrapText="1"/>
    </xf>
    <xf numFmtId="49" fontId="18" fillId="25" borderId="12" xfId="1" applyNumberFormat="1" applyFont="1" applyFill="1" applyBorder="1" applyAlignment="1">
      <alignment horizontal="center" vertical="center" wrapText="1"/>
    </xf>
    <xf numFmtId="170" fontId="1" fillId="0" borderId="18" xfId="1" applyNumberFormat="1" applyBorder="1" applyAlignment="1">
      <alignment horizontal="center"/>
    </xf>
    <xf numFmtId="170" fontId="1" fillId="0" borderId="12" xfId="1" applyNumberFormat="1" applyBorder="1" applyAlignment="1">
      <alignment horizontal="center"/>
    </xf>
    <xf numFmtId="10" fontId="0" fillId="33" borderId="18" xfId="0" applyNumberFormat="1" applyFill="1" applyBorder="1" applyAlignment="1">
      <alignment horizontal="center"/>
    </xf>
    <xf numFmtId="10" fontId="0" fillId="33" borderId="12" xfId="0" applyNumberFormat="1" applyFill="1" applyBorder="1" applyAlignment="1">
      <alignment horizontal="center"/>
    </xf>
  </cellXfs>
  <cellStyles count="48">
    <cellStyle name="=C:\WINDOWS\SYSTEM32\COMMAND.COM" xfId="2" xr:uid="{00000000-0005-0000-0000-000000000000}"/>
    <cellStyle name="20% - Accent1 2" xfId="3" xr:uid="{00000000-0005-0000-0000-000001000000}"/>
    <cellStyle name="20% - Accent2 2" xfId="4" xr:uid="{00000000-0005-0000-0000-000002000000}"/>
    <cellStyle name="20% - Accent3 2" xfId="5" xr:uid="{00000000-0005-0000-0000-000003000000}"/>
    <cellStyle name="20% - Accent4 2" xfId="6" xr:uid="{00000000-0005-0000-0000-000004000000}"/>
    <cellStyle name="20% - Accent5 2" xfId="7" xr:uid="{00000000-0005-0000-0000-000005000000}"/>
    <cellStyle name="20% - Accent6 2" xfId="8" xr:uid="{00000000-0005-0000-0000-000006000000}"/>
    <cellStyle name="40% - Accent1 2" xfId="9" xr:uid="{00000000-0005-0000-0000-000007000000}"/>
    <cellStyle name="40% - Accent2 2" xfId="10" xr:uid="{00000000-0005-0000-0000-000008000000}"/>
    <cellStyle name="40% - Accent3 2" xfId="11" xr:uid="{00000000-0005-0000-0000-000009000000}"/>
    <cellStyle name="40% - Accent4 2" xfId="12" xr:uid="{00000000-0005-0000-0000-00000A000000}"/>
    <cellStyle name="40% - Accent5 2" xfId="13" xr:uid="{00000000-0005-0000-0000-00000B000000}"/>
    <cellStyle name="40% - Accent6 2" xfId="14" xr:uid="{00000000-0005-0000-0000-00000C000000}"/>
    <cellStyle name="60% - Accent1 2" xfId="15" xr:uid="{00000000-0005-0000-0000-00000D000000}"/>
    <cellStyle name="60% - Accent2 2" xfId="16" xr:uid="{00000000-0005-0000-0000-00000E000000}"/>
    <cellStyle name="60% - Accent3 2" xfId="17" xr:uid="{00000000-0005-0000-0000-00000F000000}"/>
    <cellStyle name="60% - Accent4 2" xfId="18" xr:uid="{00000000-0005-0000-0000-000010000000}"/>
    <cellStyle name="60% - Accent5 2" xfId="19" xr:uid="{00000000-0005-0000-0000-000011000000}"/>
    <cellStyle name="60% - Accent6 2" xfId="20" xr:uid="{00000000-0005-0000-0000-000012000000}"/>
    <cellStyle name="Accent1 2" xfId="21" xr:uid="{00000000-0005-0000-0000-000013000000}"/>
    <cellStyle name="Accent2 2" xfId="22" xr:uid="{00000000-0005-0000-0000-000014000000}"/>
    <cellStyle name="Accent3 2" xfId="23" xr:uid="{00000000-0005-0000-0000-000015000000}"/>
    <cellStyle name="Accent4 2" xfId="24" xr:uid="{00000000-0005-0000-0000-000016000000}"/>
    <cellStyle name="Accent5 2" xfId="25" xr:uid="{00000000-0005-0000-0000-000017000000}"/>
    <cellStyle name="Accent6 2" xfId="26" xr:uid="{00000000-0005-0000-0000-000018000000}"/>
    <cellStyle name="Bad 2" xfId="27" xr:uid="{00000000-0005-0000-0000-000019000000}"/>
    <cellStyle name="Calculation 2" xfId="28" xr:uid="{00000000-0005-0000-0000-00001A000000}"/>
    <cellStyle name="Check Cell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12" xfId="46" xr:uid="{00000000-0005-0000-0000-000026000000}"/>
    <cellStyle name="Normal 2" xfId="1" xr:uid="{00000000-0005-0000-0000-000027000000}"/>
    <cellStyle name="Normal 2 2" xfId="47" xr:uid="{00000000-0005-0000-0000-000028000000}"/>
    <cellStyle name="Note 2" xfId="39" xr:uid="{00000000-0005-0000-0000-000029000000}"/>
    <cellStyle name="Output 2" xfId="40" xr:uid="{00000000-0005-0000-0000-00002A000000}"/>
    <cellStyle name="Percent" xfId="45" builtinId="5"/>
    <cellStyle name="Percent 2" xfId="41" xr:uid="{00000000-0005-0000-0000-00002C000000}"/>
    <cellStyle name="Title 2" xfId="42" xr:uid="{00000000-0005-0000-0000-00002D000000}"/>
    <cellStyle name="Total 2" xfId="43" xr:uid="{00000000-0005-0000-0000-00002E000000}"/>
    <cellStyle name="Warning Text 2" xfId="44" xr:uid="{00000000-0005-0000-0000-00002F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showGridLines="0" tabSelected="1" zoomScaleNormal="100" workbookViewId="0">
      <selection activeCell="H21" sqref="H21"/>
    </sheetView>
  </sheetViews>
  <sheetFormatPr defaultRowHeight="15" x14ac:dyDescent="0.25"/>
  <cols>
    <col min="1" max="1" width="9.7109375" bestFit="1" customWidth="1"/>
  </cols>
  <sheetData>
    <row r="1" spans="1:2" x14ac:dyDescent="0.25">
      <c r="A1" s="106" t="s">
        <v>189</v>
      </c>
    </row>
    <row r="2" spans="1:2" x14ac:dyDescent="0.25">
      <c r="A2" s="106"/>
    </row>
    <row r="3" spans="1:2" x14ac:dyDescent="0.25">
      <c r="A3" s="114" t="s">
        <v>200</v>
      </c>
    </row>
    <row r="4" spans="1:2" x14ac:dyDescent="0.25">
      <c r="A4" s="114"/>
    </row>
    <row r="5" spans="1:2" x14ac:dyDescent="0.25">
      <c r="A5" s="115">
        <v>43741</v>
      </c>
      <c r="B5" t="s">
        <v>190</v>
      </c>
    </row>
    <row r="6" spans="1:2" x14ac:dyDescent="0.25">
      <c r="A6" s="116"/>
      <c r="B6" t="s">
        <v>191</v>
      </c>
    </row>
    <row r="7" spans="1:2" x14ac:dyDescent="0.25">
      <c r="A7" s="115">
        <v>43928</v>
      </c>
      <c r="B7" t="s">
        <v>204</v>
      </c>
    </row>
  </sheetData>
  <pageMargins left="0.7" right="0.7" top="0.75" bottom="0.75" header="0.3" footer="0.3"/>
  <pageSetup scale="57" orientation="landscape" r:id="rId1"/>
  <headerFooter>
    <oddFooter>&amp;LUpdated 4/7/2020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showGridLines="0" zoomScale="90" zoomScaleNormal="90" workbookViewId="0">
      <pane xSplit="1" ySplit="9" topLeftCell="G10" activePane="bottomRight" state="frozen"/>
      <selection activeCell="F21" sqref="F21"/>
      <selection pane="topRight" activeCell="F21" sqref="F21"/>
      <selection pane="bottomLeft" activeCell="F21" sqref="F21"/>
      <selection pane="bottomRight" activeCell="H41" sqref="H41:H42"/>
    </sheetView>
  </sheetViews>
  <sheetFormatPr defaultRowHeight="15" x14ac:dyDescent="0.25"/>
  <cols>
    <col min="1" max="1" width="46.7109375" bestFit="1" customWidth="1"/>
    <col min="2" max="3" width="11.7109375" customWidth="1"/>
    <col min="4" max="4" width="13.7109375" customWidth="1"/>
    <col min="5" max="5" width="11.42578125" customWidth="1"/>
    <col min="6" max="6" width="13.7109375" customWidth="1"/>
    <col min="7" max="7" width="11.7109375" bestFit="1" customWidth="1"/>
    <col min="8" max="10" width="13.7109375" customWidth="1"/>
    <col min="11" max="11" width="15.42578125" customWidth="1"/>
    <col min="12" max="12" width="16.28515625" customWidth="1"/>
    <col min="13" max="18" width="13.7109375" customWidth="1"/>
    <col min="19" max="19" width="14.85546875" customWidth="1"/>
  </cols>
  <sheetData>
    <row r="1" spans="1:19" ht="21" x14ac:dyDescent="0.35">
      <c r="A1" s="47" t="s">
        <v>0</v>
      </c>
      <c r="B1" s="128" t="s">
        <v>99</v>
      </c>
      <c r="C1" s="128"/>
      <c r="D1" s="96"/>
      <c r="E1" s="96"/>
      <c r="F1" s="96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96"/>
      <c r="S1" s="111"/>
    </row>
    <row r="2" spans="1:19" ht="26.25" x14ac:dyDescent="0.25">
      <c r="A2" s="129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26.25" x14ac:dyDescent="0.25">
      <c r="A3" s="129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26.25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26.25" x14ac:dyDescent="0.25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ht="26.25" x14ac:dyDescent="0.25">
      <c r="A6" s="129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ht="45" x14ac:dyDescent="0.25">
      <c r="A7" s="4" t="s">
        <v>4</v>
      </c>
      <c r="B7" s="13" t="s">
        <v>28</v>
      </c>
      <c r="C7" s="13" t="s">
        <v>28</v>
      </c>
      <c r="D7" s="13" t="s">
        <v>28</v>
      </c>
      <c r="E7" s="13" t="s">
        <v>5</v>
      </c>
      <c r="F7" s="13" t="s">
        <v>6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8</v>
      </c>
      <c r="M7" s="13" t="s">
        <v>8</v>
      </c>
      <c r="N7" s="13" t="s">
        <v>9</v>
      </c>
      <c r="O7" s="13" t="s">
        <v>9</v>
      </c>
      <c r="P7" s="13" t="s">
        <v>29</v>
      </c>
      <c r="Q7" s="13" t="s">
        <v>29</v>
      </c>
      <c r="R7" s="13" t="s">
        <v>29</v>
      </c>
      <c r="S7" s="13" t="s">
        <v>29</v>
      </c>
    </row>
    <row r="8" spans="1:19" x14ac:dyDescent="0.25">
      <c r="A8" s="2" t="s">
        <v>10</v>
      </c>
      <c r="B8" s="55" t="s">
        <v>99</v>
      </c>
      <c r="C8" s="55" t="s">
        <v>99</v>
      </c>
      <c r="D8" s="55" t="s">
        <v>99</v>
      </c>
      <c r="E8" s="55" t="s">
        <v>99</v>
      </c>
      <c r="F8" s="55" t="s">
        <v>99</v>
      </c>
      <c r="G8" s="55" t="s">
        <v>99</v>
      </c>
      <c r="H8" s="55" t="s">
        <v>99</v>
      </c>
      <c r="I8" s="55" t="s">
        <v>99</v>
      </c>
      <c r="J8" s="55" t="s">
        <v>99</v>
      </c>
      <c r="K8" s="55" t="s">
        <v>99</v>
      </c>
      <c r="L8" s="55" t="s">
        <v>99</v>
      </c>
      <c r="M8" s="55" t="s">
        <v>99</v>
      </c>
      <c r="N8" s="55" t="s">
        <v>99</v>
      </c>
      <c r="O8" s="55" t="s">
        <v>99</v>
      </c>
      <c r="P8" s="55" t="s">
        <v>99</v>
      </c>
      <c r="Q8" s="55" t="s">
        <v>99</v>
      </c>
      <c r="R8" s="55" t="s">
        <v>99</v>
      </c>
      <c r="S8" s="55" t="s">
        <v>99</v>
      </c>
    </row>
    <row r="9" spans="1:19" ht="45" x14ac:dyDescent="0.25">
      <c r="A9" s="5" t="s">
        <v>11</v>
      </c>
      <c r="B9" s="55" t="s">
        <v>167</v>
      </c>
      <c r="C9" s="55" t="s">
        <v>168</v>
      </c>
      <c r="D9" s="55" t="s">
        <v>135</v>
      </c>
      <c r="E9" s="55" t="s">
        <v>181</v>
      </c>
      <c r="F9" s="55" t="s">
        <v>136</v>
      </c>
      <c r="G9" s="55" t="s">
        <v>130</v>
      </c>
      <c r="H9" s="55" t="s">
        <v>201</v>
      </c>
      <c r="I9" s="55" t="s">
        <v>184</v>
      </c>
      <c r="J9" s="55" t="s">
        <v>185</v>
      </c>
      <c r="K9" s="55" t="s">
        <v>186</v>
      </c>
      <c r="L9" s="55" t="s">
        <v>157</v>
      </c>
      <c r="M9" s="55" t="s">
        <v>158</v>
      </c>
      <c r="N9" s="55" t="s">
        <v>148</v>
      </c>
      <c r="O9" s="55" t="s">
        <v>149</v>
      </c>
      <c r="P9" s="55" t="s">
        <v>150</v>
      </c>
      <c r="Q9" s="55" t="s">
        <v>151</v>
      </c>
      <c r="R9" s="55" t="s">
        <v>152</v>
      </c>
      <c r="S9" s="55" t="s">
        <v>153</v>
      </c>
    </row>
    <row r="10" spans="1:19" x14ac:dyDescent="0.25">
      <c r="A10" s="46" t="s">
        <v>12</v>
      </c>
      <c r="B10" s="65">
        <v>1595</v>
      </c>
      <c r="C10" s="65">
        <v>1595</v>
      </c>
      <c r="D10" s="65">
        <v>3900</v>
      </c>
      <c r="E10" s="65">
        <v>1195</v>
      </c>
      <c r="F10" s="65">
        <v>4700</v>
      </c>
      <c r="G10" s="65">
        <v>1795</v>
      </c>
      <c r="H10" s="65">
        <v>1695</v>
      </c>
      <c r="I10" s="65">
        <v>1100</v>
      </c>
      <c r="J10" s="65">
        <v>1300</v>
      </c>
      <c r="K10" s="65">
        <v>1580</v>
      </c>
      <c r="L10" s="53">
        <v>6000</v>
      </c>
      <c r="M10" s="53">
        <v>7300</v>
      </c>
      <c r="N10" s="65">
        <v>3540</v>
      </c>
      <c r="O10" s="65">
        <v>4740</v>
      </c>
      <c r="P10" s="65">
        <v>4600</v>
      </c>
      <c r="Q10" s="65">
        <v>5800</v>
      </c>
      <c r="R10" s="65">
        <v>5800</v>
      </c>
      <c r="S10" s="65">
        <v>7000</v>
      </c>
    </row>
    <row r="11" spans="1:19" x14ac:dyDescent="0.25">
      <c r="A11" s="46" t="s">
        <v>132</v>
      </c>
      <c r="B11" s="65" t="s">
        <v>134</v>
      </c>
      <c r="C11" s="65" t="s">
        <v>134</v>
      </c>
      <c r="D11" s="65" t="s">
        <v>134</v>
      </c>
      <c r="E11" s="65" t="s">
        <v>134</v>
      </c>
      <c r="F11" s="65" t="s">
        <v>134</v>
      </c>
      <c r="G11" s="65" t="s">
        <v>134</v>
      </c>
      <c r="H11" s="65" t="s">
        <v>134</v>
      </c>
      <c r="I11" s="65" t="s">
        <v>134</v>
      </c>
      <c r="J11" s="65" t="s">
        <v>134</v>
      </c>
      <c r="K11" s="65" t="s">
        <v>134</v>
      </c>
      <c r="L11" s="65" t="s">
        <v>134</v>
      </c>
      <c r="M11" s="65" t="s">
        <v>134</v>
      </c>
      <c r="N11" s="65" t="s">
        <v>134</v>
      </c>
      <c r="O11" s="65" t="s">
        <v>134</v>
      </c>
      <c r="P11" s="65" t="s">
        <v>134</v>
      </c>
      <c r="Q11" s="65" t="s">
        <v>134</v>
      </c>
      <c r="R11" s="65" t="s">
        <v>134</v>
      </c>
      <c r="S11" s="65" t="s">
        <v>134</v>
      </c>
    </row>
    <row r="12" spans="1:19" s="110" customFormat="1" x14ac:dyDescent="0.25">
      <c r="A12" s="44" t="s">
        <v>133</v>
      </c>
      <c r="B12" s="62">
        <v>1595</v>
      </c>
      <c r="C12" s="62">
        <v>1595</v>
      </c>
      <c r="D12" s="62">
        <f t="shared" ref="D12:S12" si="0">SUM(D10:D11)</f>
        <v>3900</v>
      </c>
      <c r="E12" s="62">
        <f t="shared" ref="E12" si="1">SUM(E10:E11)</f>
        <v>1195</v>
      </c>
      <c r="F12" s="62">
        <f t="shared" si="0"/>
        <v>4700</v>
      </c>
      <c r="G12" s="62">
        <f t="shared" si="0"/>
        <v>1795</v>
      </c>
      <c r="H12" s="65">
        <v>1695</v>
      </c>
      <c r="I12" s="62">
        <f t="shared" ref="I12:K12" si="2">SUM(I10:I11)</f>
        <v>1100</v>
      </c>
      <c r="J12" s="62">
        <f t="shared" si="2"/>
        <v>1300</v>
      </c>
      <c r="K12" s="62">
        <f t="shared" si="2"/>
        <v>1580</v>
      </c>
      <c r="L12" s="62">
        <f t="shared" si="0"/>
        <v>6000</v>
      </c>
      <c r="M12" s="62">
        <f t="shared" si="0"/>
        <v>7300</v>
      </c>
      <c r="N12" s="62">
        <f t="shared" si="0"/>
        <v>3540</v>
      </c>
      <c r="O12" s="62">
        <f t="shared" si="0"/>
        <v>4740</v>
      </c>
      <c r="P12" s="62">
        <f t="shared" si="0"/>
        <v>4600</v>
      </c>
      <c r="Q12" s="62">
        <f t="shared" si="0"/>
        <v>5800</v>
      </c>
      <c r="R12" s="62">
        <f t="shared" si="0"/>
        <v>5800</v>
      </c>
      <c r="S12" s="62">
        <f t="shared" si="0"/>
        <v>7000</v>
      </c>
    </row>
    <row r="13" spans="1:19" x14ac:dyDescent="0.25">
      <c r="A13" s="41" t="s">
        <v>79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x14ac:dyDescent="0.25">
      <c r="A14" s="44" t="s">
        <v>13</v>
      </c>
      <c r="B14" s="53" t="s">
        <v>100</v>
      </c>
      <c r="C14" s="53" t="s">
        <v>100</v>
      </c>
      <c r="D14" s="53" t="s">
        <v>100</v>
      </c>
      <c r="E14" s="53" t="s">
        <v>100</v>
      </c>
      <c r="F14" s="53" t="s">
        <v>100</v>
      </c>
      <c r="G14" s="53" t="s">
        <v>100</v>
      </c>
      <c r="H14" s="53" t="s">
        <v>100</v>
      </c>
      <c r="I14" s="53" t="s">
        <v>101</v>
      </c>
      <c r="J14" s="53" t="s">
        <v>100</v>
      </c>
      <c r="K14" s="53" t="s">
        <v>100</v>
      </c>
      <c r="L14" s="53" t="s">
        <v>100</v>
      </c>
      <c r="M14" s="53" t="s">
        <v>100</v>
      </c>
      <c r="N14" s="53" t="s">
        <v>100</v>
      </c>
      <c r="O14" s="53" t="s">
        <v>100</v>
      </c>
      <c r="P14" s="53" t="s">
        <v>100</v>
      </c>
      <c r="Q14" s="53" t="s">
        <v>100</v>
      </c>
      <c r="R14" s="53" t="s">
        <v>100</v>
      </c>
      <c r="S14" s="53" t="s">
        <v>100</v>
      </c>
    </row>
    <row r="15" spans="1:19" x14ac:dyDescent="0.25">
      <c r="A15" s="44" t="s">
        <v>14</v>
      </c>
      <c r="B15" s="53" t="s">
        <v>101</v>
      </c>
      <c r="C15" s="53" t="s">
        <v>101</v>
      </c>
      <c r="D15" s="53" t="s">
        <v>101</v>
      </c>
      <c r="E15" s="53" t="s">
        <v>101</v>
      </c>
      <c r="F15" s="53" t="s">
        <v>101</v>
      </c>
      <c r="G15" s="53" t="s">
        <v>101</v>
      </c>
      <c r="H15" s="53" t="s">
        <v>101</v>
      </c>
      <c r="I15" s="53" t="s">
        <v>101</v>
      </c>
      <c r="J15" s="53" t="s">
        <v>101</v>
      </c>
      <c r="K15" s="53" t="s">
        <v>101</v>
      </c>
      <c r="L15" s="53" t="s">
        <v>101</v>
      </c>
      <c r="M15" s="53" t="s">
        <v>101</v>
      </c>
      <c r="N15" s="53" t="s">
        <v>101</v>
      </c>
      <c r="O15" s="53" t="s">
        <v>101</v>
      </c>
      <c r="P15" s="53" t="s">
        <v>101</v>
      </c>
      <c r="Q15" s="53" t="s">
        <v>101</v>
      </c>
      <c r="R15" s="53" t="s">
        <v>101</v>
      </c>
      <c r="S15" s="53" t="s">
        <v>101</v>
      </c>
    </row>
    <row r="16" spans="1:19" x14ac:dyDescent="0.25">
      <c r="A16" s="44" t="s">
        <v>15</v>
      </c>
      <c r="B16" s="53" t="s">
        <v>100</v>
      </c>
      <c r="C16" s="53" t="s">
        <v>100</v>
      </c>
      <c r="D16" s="53" t="s">
        <v>101</v>
      </c>
      <c r="E16" s="53" t="s">
        <v>100</v>
      </c>
      <c r="F16" s="53" t="s">
        <v>101</v>
      </c>
      <c r="G16" s="53" t="s">
        <v>100</v>
      </c>
      <c r="H16" s="53" t="s">
        <v>100</v>
      </c>
      <c r="I16" s="53" t="s">
        <v>101</v>
      </c>
      <c r="J16" s="53" t="s">
        <v>101</v>
      </c>
      <c r="K16" s="53" t="s">
        <v>101</v>
      </c>
      <c r="L16" s="53" t="s">
        <v>101</v>
      </c>
      <c r="M16" s="53" t="s">
        <v>101</v>
      </c>
      <c r="N16" s="53" t="s">
        <v>101</v>
      </c>
      <c r="O16" s="53" t="s">
        <v>101</v>
      </c>
      <c r="P16" s="53" t="s">
        <v>101</v>
      </c>
      <c r="Q16" s="53" t="s">
        <v>101</v>
      </c>
      <c r="R16" s="53" t="s">
        <v>101</v>
      </c>
      <c r="S16" s="53" t="s">
        <v>101</v>
      </c>
    </row>
    <row r="17" spans="1:19" x14ac:dyDescent="0.25">
      <c r="A17" s="44" t="s">
        <v>16</v>
      </c>
      <c r="B17" s="53" t="s">
        <v>101</v>
      </c>
      <c r="C17" s="53" t="s">
        <v>101</v>
      </c>
      <c r="D17" s="53" t="s">
        <v>101</v>
      </c>
      <c r="E17" s="53" t="s">
        <v>101</v>
      </c>
      <c r="F17" s="53" t="s">
        <v>101</v>
      </c>
      <c r="G17" s="53">
        <v>299</v>
      </c>
      <c r="H17" s="117">
        <v>299</v>
      </c>
      <c r="I17" s="65">
        <v>299</v>
      </c>
      <c r="J17" s="65">
        <v>299</v>
      </c>
      <c r="K17" s="65">
        <v>299</v>
      </c>
      <c r="L17" s="53" t="s">
        <v>101</v>
      </c>
      <c r="M17" s="53" t="s">
        <v>101</v>
      </c>
      <c r="N17" s="65">
        <v>160</v>
      </c>
      <c r="O17" s="65">
        <v>160</v>
      </c>
      <c r="P17" s="65">
        <v>160</v>
      </c>
      <c r="Q17" s="65">
        <v>160</v>
      </c>
      <c r="R17" s="65">
        <v>160</v>
      </c>
      <c r="S17" s="65">
        <v>160</v>
      </c>
    </row>
    <row r="18" spans="1:19" x14ac:dyDescent="0.25">
      <c r="A18" s="44" t="s">
        <v>17</v>
      </c>
      <c r="B18" s="53" t="s">
        <v>101</v>
      </c>
      <c r="C18" s="53" t="s">
        <v>101</v>
      </c>
      <c r="D18" s="65">
        <v>121</v>
      </c>
      <c r="E18" s="65">
        <v>299</v>
      </c>
      <c r="F18" s="65">
        <v>121</v>
      </c>
      <c r="G18" s="65">
        <v>349</v>
      </c>
      <c r="H18" s="65">
        <v>349</v>
      </c>
      <c r="I18" s="53" t="s">
        <v>101</v>
      </c>
      <c r="J18" s="53" t="s">
        <v>101</v>
      </c>
      <c r="K18" s="53" t="s">
        <v>101</v>
      </c>
      <c r="L18" s="53" t="s">
        <v>101</v>
      </c>
      <c r="M18" s="53" t="s">
        <v>101</v>
      </c>
      <c r="N18" s="53" t="s">
        <v>101</v>
      </c>
      <c r="O18" s="53" t="s">
        <v>101</v>
      </c>
      <c r="P18" s="53" t="s">
        <v>101</v>
      </c>
      <c r="Q18" s="53" t="s">
        <v>101</v>
      </c>
      <c r="R18" s="53" t="s">
        <v>101</v>
      </c>
      <c r="S18" s="53" t="s">
        <v>101</v>
      </c>
    </row>
    <row r="19" spans="1:19" x14ac:dyDescent="0.25">
      <c r="A19" s="44" t="s">
        <v>18</v>
      </c>
      <c r="B19" s="65">
        <v>299</v>
      </c>
      <c r="C19" s="65">
        <v>299</v>
      </c>
      <c r="D19" s="65">
        <v>526</v>
      </c>
      <c r="E19" s="65" t="s">
        <v>101</v>
      </c>
      <c r="F19" s="65">
        <v>526</v>
      </c>
      <c r="G19" s="65" t="s">
        <v>101</v>
      </c>
      <c r="H19" s="65" t="s">
        <v>101</v>
      </c>
      <c r="I19" s="53">
        <v>349</v>
      </c>
      <c r="J19" s="53">
        <v>349</v>
      </c>
      <c r="K19" s="53">
        <v>349</v>
      </c>
      <c r="L19" s="65">
        <v>560</v>
      </c>
      <c r="M19" s="65">
        <v>560</v>
      </c>
      <c r="N19" s="65">
        <v>560</v>
      </c>
      <c r="O19" s="65">
        <v>560</v>
      </c>
      <c r="P19" s="65">
        <v>560</v>
      </c>
      <c r="Q19" s="65">
        <v>560</v>
      </c>
      <c r="R19" s="65">
        <v>560</v>
      </c>
      <c r="S19" s="65">
        <v>560</v>
      </c>
    </row>
    <row r="20" spans="1:19" x14ac:dyDescent="0.25">
      <c r="A20" s="44" t="s">
        <v>19</v>
      </c>
      <c r="B20" s="53" t="s">
        <v>101</v>
      </c>
      <c r="C20" s="53" t="s">
        <v>101</v>
      </c>
      <c r="D20" s="53" t="s">
        <v>100</v>
      </c>
      <c r="E20" s="53" t="s">
        <v>101</v>
      </c>
      <c r="F20" s="53" t="s">
        <v>100</v>
      </c>
      <c r="G20" s="65" t="s">
        <v>101</v>
      </c>
      <c r="H20" s="65" t="s">
        <v>101</v>
      </c>
      <c r="I20" s="53" t="s">
        <v>100</v>
      </c>
      <c r="J20" s="53" t="s">
        <v>100</v>
      </c>
      <c r="K20" s="53" t="s">
        <v>100</v>
      </c>
      <c r="L20" s="53" t="s">
        <v>100</v>
      </c>
      <c r="M20" s="53" t="s">
        <v>100</v>
      </c>
      <c r="N20" s="53" t="s">
        <v>100</v>
      </c>
      <c r="O20" s="53" t="s">
        <v>100</v>
      </c>
      <c r="P20" s="53" t="s">
        <v>100</v>
      </c>
      <c r="Q20" s="53" t="s">
        <v>100</v>
      </c>
      <c r="R20" s="53" t="s">
        <v>100</v>
      </c>
      <c r="S20" s="53" t="s">
        <v>100</v>
      </c>
    </row>
    <row r="21" spans="1:19" x14ac:dyDescent="0.25">
      <c r="A21" s="44" t="s">
        <v>85</v>
      </c>
      <c r="B21" s="53" t="s">
        <v>101</v>
      </c>
      <c r="C21" s="53" t="s">
        <v>101</v>
      </c>
      <c r="D21" s="53" t="s">
        <v>101</v>
      </c>
      <c r="E21" s="53" t="s">
        <v>101</v>
      </c>
      <c r="F21" s="53" t="s">
        <v>101</v>
      </c>
      <c r="G21" s="65" t="s">
        <v>101</v>
      </c>
      <c r="H21" s="65" t="s">
        <v>101</v>
      </c>
      <c r="I21" s="53" t="s">
        <v>101</v>
      </c>
      <c r="J21" s="53" t="s">
        <v>101</v>
      </c>
      <c r="K21" s="53" t="s">
        <v>101</v>
      </c>
      <c r="L21" s="53" t="s">
        <v>101</v>
      </c>
      <c r="M21" s="53" t="s">
        <v>101</v>
      </c>
      <c r="N21" s="53" t="s">
        <v>101</v>
      </c>
      <c r="O21" s="53" t="s">
        <v>101</v>
      </c>
      <c r="P21" s="53" t="s">
        <v>101</v>
      </c>
      <c r="Q21" s="53" t="s">
        <v>101</v>
      </c>
      <c r="R21" s="53" t="s">
        <v>101</v>
      </c>
      <c r="S21" s="53" t="s">
        <v>101</v>
      </c>
    </row>
    <row r="22" spans="1:19" x14ac:dyDescent="0.25">
      <c r="A22" s="40" t="s">
        <v>86</v>
      </c>
      <c r="B22" s="65" t="s">
        <v>101</v>
      </c>
      <c r="C22" s="65" t="s">
        <v>101</v>
      </c>
      <c r="D22" s="65">
        <v>1260</v>
      </c>
      <c r="E22" s="65" t="s">
        <v>101</v>
      </c>
      <c r="F22" s="65">
        <v>1260</v>
      </c>
      <c r="G22" s="65" t="s">
        <v>101</v>
      </c>
      <c r="H22" s="65" t="s">
        <v>101</v>
      </c>
      <c r="I22" s="53" t="s">
        <v>101</v>
      </c>
      <c r="J22" s="53" t="s">
        <v>101</v>
      </c>
      <c r="K22" s="53" t="s">
        <v>101</v>
      </c>
      <c r="L22" s="53" t="s">
        <v>101</v>
      </c>
      <c r="M22" s="53" t="s">
        <v>100</v>
      </c>
      <c r="N22" s="53" t="s">
        <v>101</v>
      </c>
      <c r="O22" s="53" t="s">
        <v>100</v>
      </c>
      <c r="P22" s="53" t="s">
        <v>101</v>
      </c>
      <c r="Q22" s="53" t="s">
        <v>100</v>
      </c>
      <c r="R22" s="53" t="s">
        <v>101</v>
      </c>
      <c r="S22" s="53" t="s">
        <v>100</v>
      </c>
    </row>
    <row r="23" spans="1:19" x14ac:dyDescent="0.25">
      <c r="A23" s="80" t="s">
        <v>102</v>
      </c>
      <c r="B23" s="53" t="s">
        <v>101</v>
      </c>
      <c r="C23" s="53" t="s">
        <v>101</v>
      </c>
      <c r="D23" s="53" t="s">
        <v>101</v>
      </c>
      <c r="E23" s="53" t="s">
        <v>101</v>
      </c>
      <c r="F23" s="53" t="s">
        <v>101</v>
      </c>
      <c r="G23" s="65" t="s">
        <v>101</v>
      </c>
      <c r="H23" s="65" t="s">
        <v>101</v>
      </c>
      <c r="I23" s="53" t="s">
        <v>101</v>
      </c>
      <c r="J23" s="53" t="s">
        <v>101</v>
      </c>
      <c r="K23" s="53" t="s">
        <v>101</v>
      </c>
      <c r="L23" s="53">
        <v>1200</v>
      </c>
      <c r="M23" s="53">
        <v>1200</v>
      </c>
      <c r="N23" s="65">
        <v>1200</v>
      </c>
      <c r="O23" s="65">
        <v>1200</v>
      </c>
      <c r="P23" s="65">
        <v>1200</v>
      </c>
      <c r="Q23" s="65">
        <v>1200</v>
      </c>
      <c r="R23" s="65">
        <v>1200</v>
      </c>
      <c r="S23" s="65">
        <v>1200</v>
      </c>
    </row>
    <row r="24" spans="1:19" x14ac:dyDescent="0.25">
      <c r="A24" s="81" t="s">
        <v>103</v>
      </c>
      <c r="B24" s="65" t="s">
        <v>101</v>
      </c>
      <c r="C24" s="65" t="s">
        <v>101</v>
      </c>
      <c r="D24" s="65">
        <v>420</v>
      </c>
      <c r="E24" s="65" t="s">
        <v>101</v>
      </c>
      <c r="F24" s="65">
        <v>420</v>
      </c>
      <c r="G24" s="65" t="s">
        <v>101</v>
      </c>
      <c r="H24" s="65" t="s">
        <v>101</v>
      </c>
      <c r="I24" s="53" t="s">
        <v>101</v>
      </c>
      <c r="J24" s="53" t="s">
        <v>101</v>
      </c>
      <c r="K24" s="53" t="s">
        <v>101</v>
      </c>
      <c r="L24" s="53">
        <v>420</v>
      </c>
      <c r="M24" s="53">
        <v>420</v>
      </c>
      <c r="N24" s="65">
        <v>420</v>
      </c>
      <c r="O24" s="65">
        <v>420</v>
      </c>
      <c r="P24" s="65">
        <v>420</v>
      </c>
      <c r="Q24" s="65">
        <v>420</v>
      </c>
      <c r="R24" s="65">
        <v>420</v>
      </c>
      <c r="S24" s="65">
        <v>420</v>
      </c>
    </row>
    <row r="25" spans="1:19" x14ac:dyDescent="0.25">
      <c r="A25" s="81" t="s">
        <v>112</v>
      </c>
      <c r="B25" s="53" t="s">
        <v>101</v>
      </c>
      <c r="C25" s="53" t="s">
        <v>101</v>
      </c>
      <c r="D25" s="53" t="s">
        <v>115</v>
      </c>
      <c r="E25" s="53" t="s">
        <v>101</v>
      </c>
      <c r="F25" s="53" t="s">
        <v>115</v>
      </c>
      <c r="G25" s="65" t="s">
        <v>101</v>
      </c>
      <c r="H25" s="65" t="s">
        <v>101</v>
      </c>
      <c r="I25" s="53" t="s">
        <v>101</v>
      </c>
      <c r="J25" s="53" t="s">
        <v>101</v>
      </c>
      <c r="K25" s="53" t="s">
        <v>101</v>
      </c>
      <c r="L25" s="53" t="s">
        <v>101</v>
      </c>
      <c r="M25" s="53" t="s">
        <v>101</v>
      </c>
      <c r="N25" s="65">
        <v>420</v>
      </c>
      <c r="O25" s="65">
        <v>420</v>
      </c>
      <c r="P25" s="65">
        <v>420</v>
      </c>
      <c r="Q25" s="65">
        <v>420</v>
      </c>
      <c r="R25" s="65">
        <v>420</v>
      </c>
      <c r="S25" s="65">
        <v>420</v>
      </c>
    </row>
    <row r="26" spans="1:19" x14ac:dyDescent="0.25">
      <c r="A26" s="81" t="s">
        <v>104</v>
      </c>
      <c r="B26" s="65" t="s">
        <v>101</v>
      </c>
      <c r="C26" s="65" t="s">
        <v>101</v>
      </c>
      <c r="D26" s="65">
        <v>330</v>
      </c>
      <c r="E26" s="65" t="s">
        <v>101</v>
      </c>
      <c r="F26" s="65">
        <v>330</v>
      </c>
      <c r="G26" s="65" t="s">
        <v>101</v>
      </c>
      <c r="H26" s="65" t="s">
        <v>101</v>
      </c>
      <c r="I26" s="65">
        <v>330</v>
      </c>
      <c r="J26" s="65">
        <v>330</v>
      </c>
      <c r="K26" s="65">
        <v>330</v>
      </c>
      <c r="L26" s="65">
        <v>330</v>
      </c>
      <c r="M26" s="65">
        <v>330</v>
      </c>
      <c r="N26" s="65">
        <v>330</v>
      </c>
      <c r="O26" s="65">
        <v>330</v>
      </c>
      <c r="P26" s="65">
        <v>330</v>
      </c>
      <c r="Q26" s="65">
        <v>330</v>
      </c>
      <c r="R26" s="65">
        <v>330</v>
      </c>
      <c r="S26" s="65">
        <v>330</v>
      </c>
    </row>
    <row r="27" spans="1:19" x14ac:dyDescent="0.25">
      <c r="A27" s="81" t="s">
        <v>105</v>
      </c>
      <c r="B27" s="53" t="s">
        <v>101</v>
      </c>
      <c r="C27" s="53" t="s">
        <v>101</v>
      </c>
      <c r="D27" s="53" t="s">
        <v>100</v>
      </c>
      <c r="E27" s="53" t="s">
        <v>101</v>
      </c>
      <c r="F27" s="53" t="s">
        <v>100</v>
      </c>
      <c r="G27" s="65" t="s">
        <v>101</v>
      </c>
      <c r="H27" s="65" t="s">
        <v>101</v>
      </c>
      <c r="I27" s="53" t="s">
        <v>100</v>
      </c>
      <c r="J27" s="65">
        <v>630</v>
      </c>
      <c r="K27" s="53" t="s">
        <v>100</v>
      </c>
      <c r="L27" s="53" t="s">
        <v>100</v>
      </c>
      <c r="M27" s="53" t="s">
        <v>100</v>
      </c>
      <c r="N27" s="53" t="s">
        <v>100</v>
      </c>
      <c r="O27" s="53" t="s">
        <v>100</v>
      </c>
      <c r="P27" s="53" t="s">
        <v>100</v>
      </c>
      <c r="Q27" s="53" t="s">
        <v>100</v>
      </c>
      <c r="R27" s="53" t="s">
        <v>100</v>
      </c>
      <c r="S27" s="53" t="s">
        <v>100</v>
      </c>
    </row>
    <row r="28" spans="1:19" x14ac:dyDescent="0.25">
      <c r="A28" s="81" t="s">
        <v>113</v>
      </c>
      <c r="B28" s="65" t="s">
        <v>101</v>
      </c>
      <c r="C28" s="65" t="s">
        <v>101</v>
      </c>
      <c r="D28" s="65">
        <v>473</v>
      </c>
      <c r="E28" s="65" t="s">
        <v>101</v>
      </c>
      <c r="F28" s="65">
        <v>473</v>
      </c>
      <c r="G28" s="65" t="s">
        <v>101</v>
      </c>
      <c r="H28" s="65" t="s">
        <v>101</v>
      </c>
      <c r="I28" s="53">
        <v>390</v>
      </c>
      <c r="J28" s="53" t="s">
        <v>101</v>
      </c>
      <c r="K28" s="53" t="s">
        <v>101</v>
      </c>
      <c r="L28" s="65">
        <v>473</v>
      </c>
      <c r="M28" s="65">
        <v>473</v>
      </c>
      <c r="N28" s="65">
        <v>473</v>
      </c>
      <c r="O28" s="65">
        <v>473</v>
      </c>
      <c r="P28" s="65">
        <v>473</v>
      </c>
      <c r="Q28" s="65">
        <v>473</v>
      </c>
      <c r="R28" s="65">
        <v>473</v>
      </c>
      <c r="S28" s="65">
        <v>473</v>
      </c>
    </row>
    <row r="29" spans="1:19" x14ac:dyDescent="0.25">
      <c r="A29" s="81" t="s">
        <v>106</v>
      </c>
      <c r="B29" s="65" t="s">
        <v>101</v>
      </c>
      <c r="C29" s="65" t="s">
        <v>101</v>
      </c>
      <c r="D29" s="65">
        <v>160</v>
      </c>
      <c r="E29" s="65" t="s">
        <v>101</v>
      </c>
      <c r="F29" s="65">
        <v>160</v>
      </c>
      <c r="G29" s="100" t="s">
        <v>101</v>
      </c>
      <c r="H29" s="100" t="s">
        <v>101</v>
      </c>
      <c r="I29" s="53" t="s">
        <v>101</v>
      </c>
      <c r="J29" s="53" t="s">
        <v>101</v>
      </c>
      <c r="K29" s="53" t="s">
        <v>101</v>
      </c>
      <c r="L29" s="65">
        <v>160</v>
      </c>
      <c r="M29" s="65">
        <v>160</v>
      </c>
      <c r="N29" s="65">
        <v>160</v>
      </c>
      <c r="O29" s="65">
        <v>160</v>
      </c>
      <c r="P29" s="65">
        <v>160</v>
      </c>
      <c r="Q29" s="65">
        <v>160</v>
      </c>
      <c r="R29" s="65">
        <v>160</v>
      </c>
      <c r="S29" s="65">
        <v>160</v>
      </c>
    </row>
    <row r="30" spans="1:19" x14ac:dyDescent="0.25">
      <c r="A30" s="81" t="s">
        <v>108</v>
      </c>
      <c r="B30" s="65" t="s">
        <v>101</v>
      </c>
      <c r="C30" s="65" t="s">
        <v>101</v>
      </c>
      <c r="D30" s="65">
        <v>525</v>
      </c>
      <c r="E30" s="65" t="s">
        <v>101</v>
      </c>
      <c r="F30" s="65">
        <v>525</v>
      </c>
      <c r="G30" s="65" t="s">
        <v>101</v>
      </c>
      <c r="H30" s="65" t="s">
        <v>101</v>
      </c>
      <c r="I30" s="53" t="s">
        <v>101</v>
      </c>
      <c r="J30" s="53" t="s">
        <v>101</v>
      </c>
      <c r="K30" s="53" t="s">
        <v>101</v>
      </c>
      <c r="L30" s="53" t="s">
        <v>101</v>
      </c>
      <c r="M30" s="53" t="s">
        <v>101</v>
      </c>
      <c r="N30" s="53" t="s">
        <v>101</v>
      </c>
      <c r="O30" s="53" t="s">
        <v>101</v>
      </c>
      <c r="P30" s="53" t="s">
        <v>101</v>
      </c>
      <c r="Q30" s="53" t="s">
        <v>101</v>
      </c>
      <c r="R30" s="53" t="s">
        <v>101</v>
      </c>
      <c r="S30" s="53" t="s">
        <v>101</v>
      </c>
    </row>
    <row r="31" spans="1:19" x14ac:dyDescent="0.25">
      <c r="A31" s="81" t="s">
        <v>109</v>
      </c>
      <c r="B31" s="65" t="s">
        <v>101</v>
      </c>
      <c r="C31" s="65" t="s">
        <v>101</v>
      </c>
      <c r="D31" s="65">
        <v>350</v>
      </c>
      <c r="E31" s="65" t="s">
        <v>101</v>
      </c>
      <c r="F31" s="65">
        <v>350</v>
      </c>
      <c r="G31" s="65" t="s">
        <v>101</v>
      </c>
      <c r="H31" s="65" t="s">
        <v>101</v>
      </c>
      <c r="I31" s="53" t="s">
        <v>101</v>
      </c>
      <c r="J31" s="53" t="s">
        <v>101</v>
      </c>
      <c r="K31" s="53" t="s">
        <v>101</v>
      </c>
      <c r="L31" s="65">
        <v>350</v>
      </c>
      <c r="M31" s="65">
        <v>350</v>
      </c>
      <c r="N31" s="65">
        <v>350</v>
      </c>
      <c r="O31" s="65">
        <v>350</v>
      </c>
      <c r="P31" s="65">
        <v>350</v>
      </c>
      <c r="Q31" s="65">
        <v>350</v>
      </c>
      <c r="R31" s="65">
        <v>350</v>
      </c>
      <c r="S31" s="65">
        <v>350</v>
      </c>
    </row>
    <row r="32" spans="1:19" x14ac:dyDescent="0.25">
      <c r="A32" s="81" t="s">
        <v>127</v>
      </c>
      <c r="B32" s="65" t="s">
        <v>101</v>
      </c>
      <c r="C32" s="65" t="s">
        <v>101</v>
      </c>
      <c r="D32" s="101" t="s">
        <v>100</v>
      </c>
      <c r="E32" s="101" t="s">
        <v>101</v>
      </c>
      <c r="F32" s="101" t="s">
        <v>100</v>
      </c>
      <c r="G32" s="101" t="s">
        <v>101</v>
      </c>
      <c r="H32" s="101" t="s">
        <v>101</v>
      </c>
      <c r="I32" s="101" t="s">
        <v>100</v>
      </c>
      <c r="J32" s="101" t="s">
        <v>100</v>
      </c>
      <c r="K32" s="101" t="s">
        <v>100</v>
      </c>
      <c r="L32" s="101" t="s">
        <v>100</v>
      </c>
      <c r="M32" s="101" t="s">
        <v>100</v>
      </c>
      <c r="N32" s="101" t="s">
        <v>100</v>
      </c>
      <c r="O32" s="101" t="s">
        <v>100</v>
      </c>
      <c r="P32" s="101" t="s">
        <v>100</v>
      </c>
      <c r="Q32" s="101" t="s">
        <v>100</v>
      </c>
      <c r="R32" s="101" t="s">
        <v>100</v>
      </c>
      <c r="S32" s="101" t="s">
        <v>100</v>
      </c>
    </row>
    <row r="33" spans="1:19" x14ac:dyDescent="0.25">
      <c r="A33" s="81" t="s">
        <v>128</v>
      </c>
      <c r="B33" s="65">
        <v>315</v>
      </c>
      <c r="C33" s="65">
        <v>315</v>
      </c>
      <c r="D33" s="65">
        <v>315</v>
      </c>
      <c r="E33" s="65">
        <v>315</v>
      </c>
      <c r="F33" s="65">
        <v>315</v>
      </c>
      <c r="G33" s="65">
        <v>315</v>
      </c>
      <c r="H33" s="65">
        <v>315</v>
      </c>
      <c r="I33" s="53" t="s">
        <v>101</v>
      </c>
      <c r="J33" s="65">
        <v>315</v>
      </c>
      <c r="K33" s="65">
        <v>315</v>
      </c>
      <c r="L33" s="65">
        <v>315</v>
      </c>
      <c r="M33" s="65">
        <v>315</v>
      </c>
      <c r="N33" s="65">
        <v>315</v>
      </c>
      <c r="O33" s="65">
        <v>315</v>
      </c>
      <c r="P33" s="65">
        <v>315</v>
      </c>
      <c r="Q33" s="65">
        <v>315</v>
      </c>
      <c r="R33" s="65">
        <v>315</v>
      </c>
      <c r="S33" s="65">
        <v>315</v>
      </c>
    </row>
    <row r="34" spans="1:19" x14ac:dyDescent="0.25">
      <c r="A34" s="41" t="s">
        <v>20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44" t="s">
        <v>21</v>
      </c>
      <c r="B35" s="65" t="s">
        <v>101</v>
      </c>
      <c r="C35" s="65" t="s">
        <v>101</v>
      </c>
      <c r="D35" s="53" t="s">
        <v>100</v>
      </c>
      <c r="E35" s="53" t="s">
        <v>101</v>
      </c>
      <c r="F35" s="53" t="s">
        <v>100</v>
      </c>
      <c r="G35" s="65" t="s">
        <v>101</v>
      </c>
      <c r="H35" s="65" t="s">
        <v>101</v>
      </c>
      <c r="I35" s="53" t="s">
        <v>100</v>
      </c>
      <c r="J35" s="53" t="s">
        <v>100</v>
      </c>
      <c r="K35" s="53" t="s">
        <v>100</v>
      </c>
      <c r="L35" s="53" t="s">
        <v>100</v>
      </c>
      <c r="M35" s="53" t="s">
        <v>100</v>
      </c>
      <c r="N35" s="53" t="s">
        <v>100</v>
      </c>
      <c r="O35" s="53" t="s">
        <v>100</v>
      </c>
      <c r="P35" s="53" t="s">
        <v>100</v>
      </c>
      <c r="Q35" s="53" t="s">
        <v>100</v>
      </c>
      <c r="R35" s="53" t="s">
        <v>100</v>
      </c>
      <c r="S35" s="53" t="s">
        <v>100</v>
      </c>
    </row>
    <row r="36" spans="1:19" x14ac:dyDescent="0.25">
      <c r="A36" s="44" t="s">
        <v>22</v>
      </c>
      <c r="B36" s="65" t="s">
        <v>101</v>
      </c>
      <c r="C36" s="65" t="s">
        <v>101</v>
      </c>
      <c r="D36" s="53" t="s">
        <v>101</v>
      </c>
      <c r="E36" s="53" t="s">
        <v>101</v>
      </c>
      <c r="F36" s="53" t="s">
        <v>101</v>
      </c>
      <c r="G36" s="65" t="s">
        <v>101</v>
      </c>
      <c r="H36" s="65" t="s">
        <v>101</v>
      </c>
      <c r="I36" s="53" t="s">
        <v>101</v>
      </c>
      <c r="J36" s="53" t="s">
        <v>101</v>
      </c>
      <c r="K36" s="53" t="s">
        <v>101</v>
      </c>
      <c r="L36" s="53" t="s">
        <v>101</v>
      </c>
      <c r="M36" s="53" t="s">
        <v>101</v>
      </c>
      <c r="N36" s="53" t="s">
        <v>101</v>
      </c>
      <c r="O36" s="53" t="s">
        <v>101</v>
      </c>
      <c r="P36" s="53" t="s">
        <v>101</v>
      </c>
      <c r="Q36" s="53" t="s">
        <v>101</v>
      </c>
      <c r="R36" s="53" t="s">
        <v>101</v>
      </c>
      <c r="S36" s="53" t="s">
        <v>101</v>
      </c>
    </row>
    <row r="37" spans="1:19" x14ac:dyDescent="0.25">
      <c r="A37" s="44" t="s">
        <v>23</v>
      </c>
      <c r="B37" s="65" t="s">
        <v>101</v>
      </c>
      <c r="C37" s="65" t="s">
        <v>101</v>
      </c>
      <c r="D37" s="65">
        <v>1890</v>
      </c>
      <c r="E37" s="53" t="s">
        <v>101</v>
      </c>
      <c r="F37" s="65">
        <v>1890</v>
      </c>
      <c r="G37" s="65" t="s">
        <v>101</v>
      </c>
      <c r="H37" s="65" t="s">
        <v>101</v>
      </c>
      <c r="I37" s="53" t="s">
        <v>101</v>
      </c>
      <c r="J37" s="53" t="s">
        <v>101</v>
      </c>
      <c r="K37" s="53" t="s">
        <v>101</v>
      </c>
      <c r="L37" s="65">
        <v>1890</v>
      </c>
      <c r="M37" s="65">
        <v>1890</v>
      </c>
      <c r="N37" s="53" t="s">
        <v>101</v>
      </c>
      <c r="O37" s="53" t="s">
        <v>101</v>
      </c>
      <c r="P37" s="53" t="s">
        <v>101</v>
      </c>
      <c r="Q37" s="53" t="s">
        <v>101</v>
      </c>
      <c r="R37" s="53" t="s">
        <v>101</v>
      </c>
      <c r="S37" s="53" t="s">
        <v>101</v>
      </c>
    </row>
    <row r="38" spans="1:19" x14ac:dyDescent="0.25">
      <c r="A38" s="46" t="s">
        <v>24</v>
      </c>
      <c r="B38" s="65" t="s">
        <v>101</v>
      </c>
      <c r="C38" s="65" t="s">
        <v>101</v>
      </c>
      <c r="D38" s="65">
        <v>221</v>
      </c>
      <c r="E38" s="65" t="s">
        <v>101</v>
      </c>
      <c r="F38" s="65">
        <v>221</v>
      </c>
      <c r="G38" s="65" t="s">
        <v>101</v>
      </c>
      <c r="H38" s="65" t="s">
        <v>101</v>
      </c>
      <c r="I38" s="65">
        <v>221</v>
      </c>
      <c r="J38" s="65">
        <v>221</v>
      </c>
      <c r="K38" s="65">
        <v>221</v>
      </c>
      <c r="L38" s="53">
        <v>221</v>
      </c>
      <c r="M38" s="53">
        <v>221</v>
      </c>
      <c r="N38" s="65">
        <v>221</v>
      </c>
      <c r="O38" s="65">
        <v>221</v>
      </c>
      <c r="P38" s="65">
        <v>221</v>
      </c>
      <c r="Q38" s="65">
        <v>221</v>
      </c>
      <c r="R38" s="65">
        <v>221</v>
      </c>
      <c r="S38" s="65">
        <v>221</v>
      </c>
    </row>
    <row r="39" spans="1:19" x14ac:dyDescent="0.25">
      <c r="A39" s="81" t="s">
        <v>107</v>
      </c>
      <c r="B39" s="65" t="s">
        <v>101</v>
      </c>
      <c r="C39" s="65" t="s">
        <v>101</v>
      </c>
      <c r="D39" s="65">
        <v>350</v>
      </c>
      <c r="E39" s="53" t="s">
        <v>101</v>
      </c>
      <c r="F39" s="65">
        <v>350</v>
      </c>
      <c r="G39" s="65" t="s">
        <v>101</v>
      </c>
      <c r="H39" s="65" t="s">
        <v>101</v>
      </c>
      <c r="I39" s="53" t="s">
        <v>101</v>
      </c>
      <c r="J39" s="53" t="s">
        <v>101</v>
      </c>
      <c r="K39" s="53" t="s">
        <v>101</v>
      </c>
      <c r="L39" s="65">
        <v>350</v>
      </c>
      <c r="M39" s="65">
        <v>350</v>
      </c>
      <c r="N39" s="65">
        <v>350</v>
      </c>
      <c r="O39" s="65">
        <v>350</v>
      </c>
      <c r="P39" s="65">
        <v>350</v>
      </c>
      <c r="Q39" s="65">
        <v>350</v>
      </c>
      <c r="R39" s="65">
        <v>350</v>
      </c>
      <c r="S39" s="65">
        <v>350</v>
      </c>
    </row>
    <row r="40" spans="1:19" x14ac:dyDescent="0.25">
      <c r="A40" s="41" t="s">
        <v>81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86" t="s">
        <v>110</v>
      </c>
      <c r="B41" s="65" t="s">
        <v>101</v>
      </c>
      <c r="C41" s="65" t="s">
        <v>101</v>
      </c>
      <c r="D41" s="65">
        <v>146</v>
      </c>
      <c r="E41" s="101" t="s">
        <v>101</v>
      </c>
      <c r="F41" s="65">
        <v>146</v>
      </c>
      <c r="G41" s="65" t="s">
        <v>101</v>
      </c>
      <c r="H41" s="65" t="s">
        <v>101</v>
      </c>
      <c r="I41" s="53" t="s">
        <v>101</v>
      </c>
      <c r="J41" s="65">
        <v>146</v>
      </c>
      <c r="K41" s="65">
        <v>146</v>
      </c>
      <c r="L41" s="65">
        <v>146</v>
      </c>
      <c r="M41" s="65">
        <v>146</v>
      </c>
      <c r="N41" s="65">
        <v>146</v>
      </c>
      <c r="O41" s="65">
        <v>146</v>
      </c>
      <c r="P41" s="65">
        <v>146</v>
      </c>
      <c r="Q41" s="65">
        <v>146</v>
      </c>
      <c r="R41" s="65">
        <v>146</v>
      </c>
      <c r="S41" s="65">
        <v>146</v>
      </c>
    </row>
    <row r="42" spans="1:19" x14ac:dyDescent="0.25">
      <c r="A42" s="86" t="s">
        <v>111</v>
      </c>
      <c r="B42" s="65" t="s">
        <v>101</v>
      </c>
      <c r="C42" s="65" t="s">
        <v>101</v>
      </c>
      <c r="D42" s="65">
        <v>35</v>
      </c>
      <c r="E42" s="65" t="s">
        <v>101</v>
      </c>
      <c r="F42" s="65">
        <v>35</v>
      </c>
      <c r="G42" s="65" t="s">
        <v>101</v>
      </c>
      <c r="H42" s="65" t="s">
        <v>101</v>
      </c>
      <c r="I42" s="53" t="s">
        <v>101</v>
      </c>
      <c r="J42" s="53" t="s">
        <v>101</v>
      </c>
      <c r="K42" s="53" t="s">
        <v>101</v>
      </c>
      <c r="L42" s="65">
        <v>35</v>
      </c>
      <c r="M42" s="65">
        <v>35</v>
      </c>
      <c r="N42" s="65">
        <v>35</v>
      </c>
      <c r="O42" s="65">
        <v>35</v>
      </c>
      <c r="P42" s="65">
        <v>35</v>
      </c>
      <c r="Q42" s="65">
        <v>35</v>
      </c>
      <c r="R42" s="65">
        <v>35</v>
      </c>
      <c r="S42" s="65">
        <v>35</v>
      </c>
    </row>
  </sheetData>
  <mergeCells count="10">
    <mergeCell ref="A2:S2"/>
    <mergeCell ref="A3:S3"/>
    <mergeCell ref="A4:S4"/>
    <mergeCell ref="A5:S5"/>
    <mergeCell ref="A6:S6"/>
    <mergeCell ref="B1:C1"/>
    <mergeCell ref="G1:K1"/>
    <mergeCell ref="L1:M1"/>
    <mergeCell ref="N1:O1"/>
    <mergeCell ref="P1:Q1"/>
  </mergeCells>
  <pageMargins left="0.25" right="0.25" top="0.5" bottom="0.5" header="0" footer="0"/>
  <pageSetup scale="57" orientation="landscape" r:id="rId1"/>
  <headerFooter>
    <oddHeader>&amp;C&amp;"-,Bold"&amp;20MSRP/List Pricing Worksheet
&amp;14Group B</oddHeader>
  </headerFooter>
  <ignoredErrors>
    <ignoredError sqref="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showGridLines="0" workbookViewId="0"/>
  </sheetViews>
  <sheetFormatPr defaultColWidth="9.140625" defaultRowHeight="15" x14ac:dyDescent="0.25"/>
  <cols>
    <col min="1" max="1" width="19.5703125" style="90" bestFit="1" customWidth="1"/>
    <col min="2" max="2" width="54.140625" style="90" bestFit="1" customWidth="1"/>
    <col min="3" max="3" width="14.28515625" style="90" customWidth="1"/>
    <col min="4" max="16384" width="9.140625" style="90"/>
  </cols>
  <sheetData>
    <row r="1" spans="1:3" ht="21" x14ac:dyDescent="0.35">
      <c r="A1" s="89" t="s">
        <v>0</v>
      </c>
      <c r="B1" s="128" t="s">
        <v>99</v>
      </c>
      <c r="C1" s="128"/>
    </row>
    <row r="2" spans="1:3" s="91" customFormat="1" ht="25.15" customHeight="1" x14ac:dyDescent="0.25">
      <c r="A2" s="137" t="s">
        <v>33</v>
      </c>
      <c r="B2" s="138"/>
      <c r="C2" s="138"/>
    </row>
    <row r="3" spans="1:3" s="91" customFormat="1" ht="25.15" customHeight="1" x14ac:dyDescent="0.25">
      <c r="A3" s="139" t="s">
        <v>26</v>
      </c>
      <c r="B3" s="140"/>
      <c r="C3" s="140"/>
    </row>
    <row r="4" spans="1:3" s="91" customFormat="1" ht="25.15" customHeight="1" x14ac:dyDescent="0.25">
      <c r="A4" s="139" t="s">
        <v>87</v>
      </c>
      <c r="B4" s="140"/>
      <c r="C4" s="140"/>
    </row>
    <row r="5" spans="1:3" s="91" customFormat="1" ht="25.15" customHeight="1" x14ac:dyDescent="0.25">
      <c r="A5" s="139" t="s">
        <v>2</v>
      </c>
      <c r="B5" s="140"/>
      <c r="C5" s="140"/>
    </row>
    <row r="6" spans="1:3" s="91" customFormat="1" ht="25.15" customHeight="1" x14ac:dyDescent="0.25">
      <c r="A6" s="141" t="s">
        <v>3</v>
      </c>
      <c r="B6" s="142"/>
      <c r="C6" s="142"/>
    </row>
    <row r="7" spans="1:3" ht="37.5" x14ac:dyDescent="0.25">
      <c r="A7" s="92" t="s">
        <v>137</v>
      </c>
      <c r="B7" s="92" t="s">
        <v>4</v>
      </c>
      <c r="C7" s="92" t="s">
        <v>84</v>
      </c>
    </row>
    <row r="8" spans="1:3" x14ac:dyDescent="0.25">
      <c r="A8" s="131" t="s">
        <v>135</v>
      </c>
      <c r="B8" s="132"/>
      <c r="C8" s="133"/>
    </row>
    <row r="9" spans="1:3" x14ac:dyDescent="0.25">
      <c r="A9" s="131" t="s">
        <v>136</v>
      </c>
      <c r="B9" s="132"/>
      <c r="C9" s="133"/>
    </row>
    <row r="10" spans="1:3" x14ac:dyDescent="0.25">
      <c r="A10" s="93" t="s">
        <v>138</v>
      </c>
      <c r="B10" s="94" t="s">
        <v>139</v>
      </c>
      <c r="C10" s="94">
        <v>68</v>
      </c>
    </row>
    <row r="11" spans="1:3" x14ac:dyDescent="0.25">
      <c r="A11" s="93" t="s">
        <v>140</v>
      </c>
      <c r="B11" s="94" t="s">
        <v>144</v>
      </c>
      <c r="C11" s="94">
        <v>81</v>
      </c>
    </row>
    <row r="12" spans="1:3" x14ac:dyDescent="0.25">
      <c r="A12" s="93" t="s">
        <v>141</v>
      </c>
      <c r="B12" s="94" t="s">
        <v>145</v>
      </c>
      <c r="C12" s="94">
        <v>169.86</v>
      </c>
    </row>
    <row r="13" spans="1:3" x14ac:dyDescent="0.25">
      <c r="A13" s="93" t="s">
        <v>142</v>
      </c>
      <c r="B13" s="94" t="s">
        <v>146</v>
      </c>
      <c r="C13" s="94">
        <v>169.86</v>
      </c>
    </row>
    <row r="14" spans="1:3" x14ac:dyDescent="0.25">
      <c r="A14" s="93" t="s">
        <v>143</v>
      </c>
      <c r="B14" s="94" t="s">
        <v>147</v>
      </c>
      <c r="C14" s="94">
        <v>169.86</v>
      </c>
    </row>
    <row r="15" spans="1:3" x14ac:dyDescent="0.25">
      <c r="A15" s="131" t="s">
        <v>192</v>
      </c>
      <c r="B15" s="132"/>
      <c r="C15" s="133"/>
    </row>
    <row r="16" spans="1:3" x14ac:dyDescent="0.25">
      <c r="A16" s="131" t="s">
        <v>193</v>
      </c>
      <c r="B16" s="132"/>
      <c r="C16" s="133"/>
    </row>
    <row r="17" spans="1:3" x14ac:dyDescent="0.25">
      <c r="A17" s="131" t="s">
        <v>194</v>
      </c>
      <c r="B17" s="132"/>
      <c r="C17" s="133"/>
    </row>
    <row r="18" spans="1:3" x14ac:dyDescent="0.25">
      <c r="A18" s="93" t="s">
        <v>195</v>
      </c>
      <c r="B18" s="94" t="s">
        <v>196</v>
      </c>
      <c r="C18" s="94">
        <v>87.92</v>
      </c>
    </row>
    <row r="19" spans="1:3" x14ac:dyDescent="0.25">
      <c r="A19" s="131" t="s">
        <v>184</v>
      </c>
      <c r="B19" s="132"/>
      <c r="C19" s="133"/>
    </row>
    <row r="20" spans="1:3" x14ac:dyDescent="0.25">
      <c r="A20" s="131" t="s">
        <v>185</v>
      </c>
      <c r="B20" s="132"/>
      <c r="C20" s="133"/>
    </row>
    <row r="21" spans="1:3" x14ac:dyDescent="0.25">
      <c r="A21" s="131" t="s">
        <v>186</v>
      </c>
      <c r="B21" s="132"/>
      <c r="C21" s="133"/>
    </row>
    <row r="22" spans="1:3" s="109" customFormat="1" x14ac:dyDescent="0.25">
      <c r="A22" s="102" t="s">
        <v>188</v>
      </c>
      <c r="B22" s="103" t="s">
        <v>187</v>
      </c>
      <c r="C22" s="103">
        <v>183.33</v>
      </c>
    </row>
    <row r="23" spans="1:3" x14ac:dyDescent="0.25">
      <c r="A23" s="131" t="s">
        <v>148</v>
      </c>
      <c r="B23" s="132"/>
      <c r="C23" s="133"/>
    </row>
    <row r="24" spans="1:3" x14ac:dyDescent="0.25">
      <c r="A24" s="131" t="s">
        <v>150</v>
      </c>
      <c r="B24" s="132"/>
      <c r="C24" s="133"/>
    </row>
    <row r="25" spans="1:3" x14ac:dyDescent="0.25">
      <c r="A25" s="131" t="s">
        <v>152</v>
      </c>
      <c r="B25" s="132"/>
      <c r="C25" s="133"/>
    </row>
    <row r="26" spans="1:3" x14ac:dyDescent="0.25">
      <c r="A26" s="131" t="s">
        <v>149</v>
      </c>
      <c r="B26" s="132"/>
      <c r="C26" s="133"/>
    </row>
    <row r="27" spans="1:3" x14ac:dyDescent="0.25">
      <c r="A27" s="131" t="s">
        <v>151</v>
      </c>
      <c r="B27" s="132"/>
      <c r="C27" s="133"/>
    </row>
    <row r="28" spans="1:3" x14ac:dyDescent="0.25">
      <c r="A28" s="131" t="s">
        <v>153</v>
      </c>
      <c r="B28" s="132"/>
      <c r="C28" s="133"/>
    </row>
    <row r="29" spans="1:3" x14ac:dyDescent="0.25">
      <c r="A29" s="93" t="s">
        <v>138</v>
      </c>
      <c r="B29" s="94" t="s">
        <v>139</v>
      </c>
      <c r="C29" s="94">
        <v>68</v>
      </c>
    </row>
    <row r="30" spans="1:3" x14ac:dyDescent="0.25">
      <c r="A30" s="93" t="s">
        <v>155</v>
      </c>
      <c r="B30" s="94" t="s">
        <v>156</v>
      </c>
      <c r="C30" s="94">
        <v>260</v>
      </c>
    </row>
    <row r="31" spans="1:3" x14ac:dyDescent="0.25">
      <c r="A31" s="134" t="s">
        <v>157</v>
      </c>
      <c r="B31" s="135"/>
      <c r="C31" s="136"/>
    </row>
    <row r="32" spans="1:3" x14ac:dyDescent="0.25">
      <c r="A32" s="134" t="s">
        <v>158</v>
      </c>
      <c r="B32" s="135"/>
      <c r="C32" s="136"/>
    </row>
    <row r="33" spans="1:3" x14ac:dyDescent="0.25">
      <c r="A33" s="102" t="s">
        <v>138</v>
      </c>
      <c r="B33" s="103" t="s">
        <v>139</v>
      </c>
      <c r="C33" s="103">
        <v>42</v>
      </c>
    </row>
    <row r="34" spans="1:3" x14ac:dyDescent="0.25">
      <c r="A34" s="102" t="s">
        <v>159</v>
      </c>
      <c r="B34" s="103" t="s">
        <v>163</v>
      </c>
      <c r="C34" s="103">
        <v>140</v>
      </c>
    </row>
    <row r="35" spans="1:3" x14ac:dyDescent="0.25">
      <c r="A35" s="102" t="s">
        <v>160</v>
      </c>
      <c r="B35" s="103" t="s">
        <v>164</v>
      </c>
      <c r="C35" s="103">
        <v>230</v>
      </c>
    </row>
    <row r="36" spans="1:3" x14ac:dyDescent="0.25">
      <c r="A36" s="102" t="s">
        <v>161</v>
      </c>
      <c r="B36" s="103" t="s">
        <v>165</v>
      </c>
      <c r="C36" s="103">
        <v>230</v>
      </c>
    </row>
    <row r="37" spans="1:3" x14ac:dyDescent="0.25">
      <c r="A37" s="102" t="s">
        <v>162</v>
      </c>
      <c r="B37" s="103" t="s">
        <v>166</v>
      </c>
      <c r="C37" s="103">
        <v>230</v>
      </c>
    </row>
    <row r="38" spans="1:3" x14ac:dyDescent="0.25">
      <c r="A38" s="134" t="s">
        <v>167</v>
      </c>
      <c r="B38" s="135"/>
      <c r="C38" s="136"/>
    </row>
    <row r="39" spans="1:3" x14ac:dyDescent="0.25">
      <c r="A39" s="134" t="s">
        <v>168</v>
      </c>
      <c r="B39" s="135"/>
      <c r="C39" s="136"/>
    </row>
    <row r="40" spans="1:3" x14ac:dyDescent="0.25">
      <c r="A40" s="102" t="s">
        <v>169</v>
      </c>
      <c r="B40" s="103" t="s">
        <v>173</v>
      </c>
      <c r="C40" s="103">
        <v>235</v>
      </c>
    </row>
    <row r="41" spans="1:3" x14ac:dyDescent="0.25">
      <c r="A41" s="102" t="s">
        <v>170</v>
      </c>
      <c r="B41" s="103" t="s">
        <v>174</v>
      </c>
      <c r="C41" s="103">
        <v>235</v>
      </c>
    </row>
    <row r="42" spans="1:3" x14ac:dyDescent="0.25">
      <c r="A42" s="102" t="s">
        <v>171</v>
      </c>
      <c r="B42" s="103" t="s">
        <v>175</v>
      </c>
      <c r="C42" s="103">
        <v>235</v>
      </c>
    </row>
    <row r="43" spans="1:3" x14ac:dyDescent="0.25">
      <c r="A43" s="102" t="s">
        <v>172</v>
      </c>
      <c r="B43" s="103" t="s">
        <v>176</v>
      </c>
      <c r="C43" s="103">
        <v>170</v>
      </c>
    </row>
    <row r="44" spans="1:3" x14ac:dyDescent="0.25">
      <c r="A44" s="134" t="s">
        <v>197</v>
      </c>
      <c r="B44" s="135"/>
      <c r="C44" s="136"/>
    </row>
    <row r="45" spans="1:3" s="109" customFormat="1" x14ac:dyDescent="0.25">
      <c r="A45" s="102" t="s">
        <v>198</v>
      </c>
      <c r="B45" s="103" t="s">
        <v>199</v>
      </c>
      <c r="C45" s="103">
        <v>276</v>
      </c>
    </row>
    <row r="46" spans="1:3" x14ac:dyDescent="0.25">
      <c r="A46" s="134" t="s">
        <v>181</v>
      </c>
      <c r="B46" s="135"/>
      <c r="C46" s="136"/>
    </row>
    <row r="47" spans="1:3" s="109" customFormat="1" x14ac:dyDescent="0.25">
      <c r="A47" s="102" t="s">
        <v>182</v>
      </c>
      <c r="B47" s="103" t="s">
        <v>183</v>
      </c>
      <c r="C47" s="103">
        <v>276</v>
      </c>
    </row>
    <row r="48" spans="1:3" x14ac:dyDescent="0.25">
      <c r="A48" s="131" t="s">
        <v>130</v>
      </c>
      <c r="B48" s="132"/>
      <c r="C48" s="133"/>
    </row>
    <row r="49" spans="1:3" x14ac:dyDescent="0.25">
      <c r="A49" s="93" t="s">
        <v>177</v>
      </c>
      <c r="B49" s="94" t="s">
        <v>178</v>
      </c>
      <c r="C49" s="94">
        <v>380</v>
      </c>
    </row>
    <row r="50" spans="1:3" x14ac:dyDescent="0.25">
      <c r="A50" s="131" t="s">
        <v>201</v>
      </c>
      <c r="B50" s="132"/>
      <c r="C50" s="133"/>
    </row>
    <row r="51" spans="1:3" x14ac:dyDescent="0.25">
      <c r="A51" s="93" t="s">
        <v>203</v>
      </c>
      <c r="B51" s="94" t="s">
        <v>202</v>
      </c>
      <c r="C51" s="94">
        <v>380</v>
      </c>
    </row>
  </sheetData>
  <mergeCells count="28">
    <mergeCell ref="A6:C6"/>
    <mergeCell ref="A25:C25"/>
    <mergeCell ref="A26:C26"/>
    <mergeCell ref="A27:C27"/>
    <mergeCell ref="A28:C28"/>
    <mergeCell ref="A23:C23"/>
    <mergeCell ref="A24:C24"/>
    <mergeCell ref="A19:C19"/>
    <mergeCell ref="A20:C20"/>
    <mergeCell ref="A21:C21"/>
    <mergeCell ref="A15:C15"/>
    <mergeCell ref="A16:C16"/>
    <mergeCell ref="A17:C17"/>
    <mergeCell ref="B1:C1"/>
    <mergeCell ref="A2:C2"/>
    <mergeCell ref="A3:C3"/>
    <mergeCell ref="A4:C4"/>
    <mergeCell ref="A5:C5"/>
    <mergeCell ref="A50:C50"/>
    <mergeCell ref="A39:C39"/>
    <mergeCell ref="A48:C48"/>
    <mergeCell ref="A32:C32"/>
    <mergeCell ref="A8:C8"/>
    <mergeCell ref="A9:C9"/>
    <mergeCell ref="A31:C31"/>
    <mergeCell ref="A38:C38"/>
    <mergeCell ref="A46:C46"/>
    <mergeCell ref="A44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"/>
  <sheetViews>
    <sheetView showGridLines="0" zoomScaleNormal="100" workbookViewId="0">
      <selection activeCell="B1" sqref="B1:I1"/>
    </sheetView>
  </sheetViews>
  <sheetFormatPr defaultRowHeight="15" x14ac:dyDescent="0.25"/>
  <cols>
    <col min="1" max="1" width="31.5703125" customWidth="1"/>
    <col min="2" max="9" width="11.140625" customWidth="1"/>
  </cols>
  <sheetData>
    <row r="1" spans="1:9" ht="21" x14ac:dyDescent="0.35">
      <c r="A1" s="9" t="s">
        <v>0</v>
      </c>
      <c r="B1" s="128" t="s">
        <v>99</v>
      </c>
      <c r="C1" s="128"/>
      <c r="D1" s="128"/>
      <c r="E1" s="128"/>
      <c r="F1" s="128"/>
      <c r="G1" s="128"/>
      <c r="H1" s="128"/>
      <c r="I1" s="128"/>
    </row>
    <row r="2" spans="1:9" ht="26.25" x14ac:dyDescent="0.25">
      <c r="A2" s="144" t="s">
        <v>33</v>
      </c>
      <c r="B2" s="145"/>
      <c r="C2" s="145"/>
      <c r="D2" s="145"/>
      <c r="E2" s="145"/>
      <c r="F2" s="145"/>
      <c r="G2" s="145"/>
      <c r="H2" s="145"/>
      <c r="I2" s="145"/>
    </row>
    <row r="3" spans="1:9" ht="26.25" x14ac:dyDescent="0.25">
      <c r="A3" s="129" t="s">
        <v>26</v>
      </c>
      <c r="B3" s="130"/>
      <c r="C3" s="130"/>
      <c r="D3" s="130"/>
      <c r="E3" s="130"/>
      <c r="F3" s="130"/>
      <c r="G3" s="130"/>
      <c r="H3" s="130"/>
      <c r="I3" s="130"/>
    </row>
    <row r="4" spans="1:9" ht="26.25" x14ac:dyDescent="0.25">
      <c r="A4" s="129" t="s">
        <v>30</v>
      </c>
      <c r="B4" s="130"/>
      <c r="C4" s="130"/>
      <c r="D4" s="130"/>
      <c r="E4" s="130"/>
      <c r="F4" s="130"/>
      <c r="G4" s="130"/>
      <c r="H4" s="130"/>
      <c r="I4" s="130"/>
    </row>
    <row r="5" spans="1:9" ht="26.25" x14ac:dyDescent="0.25">
      <c r="A5" s="146" t="s">
        <v>3</v>
      </c>
      <c r="B5" s="147"/>
      <c r="C5" s="147"/>
      <c r="D5" s="147"/>
      <c r="E5" s="147"/>
      <c r="F5" s="147"/>
      <c r="G5" s="147"/>
      <c r="H5" s="147"/>
      <c r="I5" s="147"/>
    </row>
    <row r="6" spans="1:9" ht="60" x14ac:dyDescent="0.25">
      <c r="A6" s="148" t="s">
        <v>4</v>
      </c>
      <c r="B6" s="8" t="s">
        <v>27</v>
      </c>
      <c r="C6" s="8" t="s">
        <v>28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29</v>
      </c>
    </row>
    <row r="7" spans="1:9" x14ac:dyDescent="0.25">
      <c r="A7" s="149"/>
      <c r="B7" s="143"/>
      <c r="C7" s="143"/>
      <c r="D7" s="143"/>
      <c r="E7" s="143"/>
      <c r="F7" s="143"/>
      <c r="G7" s="143"/>
      <c r="H7" s="143"/>
      <c r="I7" s="143"/>
    </row>
    <row r="8" spans="1:9" x14ac:dyDescent="0.25">
      <c r="A8" s="10" t="s">
        <v>12</v>
      </c>
      <c r="B8" s="72">
        <v>0.5</v>
      </c>
      <c r="C8" s="70">
        <v>0.64</v>
      </c>
      <c r="D8" s="70">
        <v>0.65</v>
      </c>
      <c r="E8" s="70">
        <v>0.65</v>
      </c>
      <c r="F8" s="70">
        <v>0.5</v>
      </c>
      <c r="G8" s="72">
        <v>0.5</v>
      </c>
      <c r="H8" s="70">
        <v>0.6</v>
      </c>
      <c r="I8" s="70">
        <v>0.6</v>
      </c>
    </row>
    <row r="9" spans="1:9" x14ac:dyDescent="0.25">
      <c r="A9" s="11" t="s">
        <v>79</v>
      </c>
      <c r="B9" s="70">
        <v>0.45</v>
      </c>
      <c r="C9" s="70">
        <v>0.45</v>
      </c>
      <c r="D9" s="70">
        <v>0.45</v>
      </c>
      <c r="E9" s="70">
        <v>0.45</v>
      </c>
      <c r="F9" s="70">
        <v>0.45</v>
      </c>
      <c r="G9" s="70">
        <v>0.45</v>
      </c>
      <c r="H9" s="70">
        <v>0.45</v>
      </c>
      <c r="I9" s="70">
        <v>0.45</v>
      </c>
    </row>
    <row r="10" spans="1:9" x14ac:dyDescent="0.25">
      <c r="A10" s="10" t="s">
        <v>31</v>
      </c>
      <c r="B10" s="70">
        <v>0.45</v>
      </c>
      <c r="C10" s="70">
        <v>0.45</v>
      </c>
      <c r="D10" s="70">
        <v>0.45</v>
      </c>
      <c r="E10" s="70">
        <v>0.45</v>
      </c>
      <c r="F10" s="70">
        <v>0.45</v>
      </c>
      <c r="G10" s="70">
        <v>0.45</v>
      </c>
      <c r="H10" s="70">
        <v>0.45</v>
      </c>
      <c r="I10" s="70">
        <v>0.45</v>
      </c>
    </row>
    <row r="11" spans="1:9" x14ac:dyDescent="0.25">
      <c r="A11" s="10" t="s">
        <v>32</v>
      </c>
      <c r="B11" s="70">
        <v>0.35</v>
      </c>
      <c r="C11" s="70">
        <v>0.35</v>
      </c>
      <c r="D11" s="70">
        <v>0.35</v>
      </c>
      <c r="E11" s="70">
        <v>0.35</v>
      </c>
      <c r="F11" s="70">
        <v>0.35</v>
      </c>
      <c r="G11" s="70">
        <v>0.35</v>
      </c>
      <c r="H11" s="70">
        <v>0.35</v>
      </c>
      <c r="I11" s="70">
        <v>0.35</v>
      </c>
    </row>
    <row r="12" spans="1:9" x14ac:dyDescent="0.25">
      <c r="A12" s="10" t="s">
        <v>80</v>
      </c>
      <c r="B12" s="70">
        <v>0.2</v>
      </c>
      <c r="C12" s="70">
        <v>0.2</v>
      </c>
      <c r="D12" s="70">
        <v>0.2</v>
      </c>
      <c r="E12" s="70">
        <v>0.2</v>
      </c>
      <c r="F12" s="70">
        <v>0.2</v>
      </c>
      <c r="G12" s="70">
        <v>0.2</v>
      </c>
      <c r="H12" s="70">
        <v>0.2</v>
      </c>
      <c r="I12" s="70">
        <v>0.2</v>
      </c>
    </row>
    <row r="13" spans="1:9" x14ac:dyDescent="0.25">
      <c r="A13" s="45" t="s">
        <v>87</v>
      </c>
      <c r="B13" s="72">
        <v>0.15</v>
      </c>
      <c r="C13" s="72">
        <v>0.15</v>
      </c>
      <c r="D13" s="72">
        <v>0.15</v>
      </c>
      <c r="E13" s="72">
        <v>0.15</v>
      </c>
      <c r="F13" s="72">
        <v>0.15</v>
      </c>
      <c r="G13" s="72">
        <v>0.15</v>
      </c>
      <c r="H13" s="72">
        <v>0.15</v>
      </c>
      <c r="I13" s="72">
        <v>0.15</v>
      </c>
    </row>
  </sheetData>
  <mergeCells count="7">
    <mergeCell ref="B7:I7"/>
    <mergeCell ref="B1:I1"/>
    <mergeCell ref="A2:I2"/>
    <mergeCell ref="A3:I3"/>
    <mergeCell ref="A5:I5"/>
    <mergeCell ref="A6:A7"/>
    <mergeCell ref="A4:I4"/>
  </mergeCells>
  <pageMargins left="0.25" right="0.25" top="1" bottom="0.5" header="0.3" footer="0.3"/>
  <pageSetup orientation="landscape" r:id="rId1"/>
  <headerFooter>
    <oddHeader>&amp;C&amp;"-,Bold"&amp;20Discount from MSRP Worksheet&amp;11
&amp;14Group 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67"/>
  <sheetViews>
    <sheetView showGridLines="0" zoomScale="85" zoomScaleNormal="85" workbookViewId="0">
      <pane ySplit="10" topLeftCell="A11" activePane="bottomLeft" state="frozen"/>
      <selection pane="bottomLeft" activeCell="AB17" sqref="AB17"/>
    </sheetView>
  </sheetViews>
  <sheetFormatPr defaultRowHeight="15" x14ac:dyDescent="0.25"/>
  <cols>
    <col min="1" max="1" width="20.85546875" customWidth="1"/>
    <col min="2" max="2" width="54.28515625" customWidth="1"/>
    <col min="3" max="7" width="11.140625" customWidth="1"/>
    <col min="8" max="8" width="9.5703125" bestFit="1" customWidth="1"/>
    <col min="9" max="9" width="11.7109375" bestFit="1" customWidth="1"/>
    <col min="10" max="10" width="11.140625" customWidth="1"/>
    <col min="11" max="11" width="9" bestFit="1" customWidth="1"/>
    <col min="12" max="12" width="11.7109375" bestFit="1" customWidth="1"/>
    <col min="13" max="15" width="14.140625" bestFit="1" customWidth="1"/>
    <col min="16" max="19" width="11.140625" customWidth="1"/>
    <col min="20" max="20" width="12.7109375" customWidth="1"/>
    <col min="21" max="21" width="17.5703125" bestFit="1" customWidth="1"/>
    <col min="22" max="22" width="16.42578125" bestFit="1" customWidth="1"/>
    <col min="23" max="23" width="17.5703125" bestFit="1" customWidth="1"/>
    <col min="24" max="24" width="16.42578125" bestFit="1" customWidth="1"/>
    <col min="25" max="25" width="17.5703125" bestFit="1" customWidth="1"/>
    <col min="26" max="26" width="13.5703125" customWidth="1"/>
  </cols>
  <sheetData>
    <row r="1" spans="1:26" ht="21" x14ac:dyDescent="0.35">
      <c r="A1" s="19" t="s">
        <v>0</v>
      </c>
      <c r="B1" s="111" t="s">
        <v>99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27"/>
    </row>
    <row r="2" spans="1:26" ht="26.25" x14ac:dyDescent="0.25">
      <c r="A2" s="129" t="s">
        <v>33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26.25" x14ac:dyDescent="0.25">
      <c r="A3" s="129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26.25" x14ac:dyDescent="0.25">
      <c r="A4" s="129" t="s">
        <v>83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26.25" x14ac:dyDescent="0.25">
      <c r="A5" s="146" t="s">
        <v>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14.45" customHeight="1" x14ac:dyDescent="0.25">
      <c r="A6" s="166" t="s">
        <v>34</v>
      </c>
      <c r="B6" s="167"/>
      <c r="C6" s="160" t="s">
        <v>35</v>
      </c>
      <c r="D6" s="161"/>
      <c r="E6" s="160" t="s">
        <v>35</v>
      </c>
      <c r="F6" s="161"/>
      <c r="G6" s="160" t="s">
        <v>35</v>
      </c>
      <c r="H6" s="161"/>
      <c r="I6" s="68" t="s">
        <v>36</v>
      </c>
      <c r="J6" s="160" t="s">
        <v>36</v>
      </c>
      <c r="K6" s="161"/>
      <c r="L6" s="16" t="s">
        <v>37</v>
      </c>
      <c r="M6" s="112" t="s">
        <v>37</v>
      </c>
      <c r="N6" s="97" t="s">
        <v>37</v>
      </c>
      <c r="O6" s="97" t="s">
        <v>37</v>
      </c>
      <c r="P6" s="97" t="s">
        <v>37</v>
      </c>
      <c r="Q6" s="160" t="s">
        <v>37</v>
      </c>
      <c r="R6" s="161"/>
      <c r="S6" s="160" t="s">
        <v>37</v>
      </c>
      <c r="T6" s="161"/>
      <c r="U6" s="16" t="s">
        <v>38</v>
      </c>
      <c r="V6" s="51" t="s">
        <v>38</v>
      </c>
      <c r="W6" s="16" t="s">
        <v>39</v>
      </c>
      <c r="X6" s="51" t="s">
        <v>39</v>
      </c>
      <c r="Y6" s="51" t="s">
        <v>39</v>
      </c>
      <c r="Z6" s="51" t="s">
        <v>39</v>
      </c>
    </row>
    <row r="7" spans="1:26" ht="14.45" customHeight="1" x14ac:dyDescent="0.25">
      <c r="A7" s="168"/>
      <c r="B7" s="169"/>
      <c r="C7" s="164" t="s">
        <v>70</v>
      </c>
      <c r="D7" s="165"/>
      <c r="E7" s="164" t="s">
        <v>70</v>
      </c>
      <c r="F7" s="165"/>
      <c r="G7" s="164" t="s">
        <v>70</v>
      </c>
      <c r="H7" s="165"/>
      <c r="I7" s="69" t="s">
        <v>40</v>
      </c>
      <c r="J7" s="164" t="s">
        <v>40</v>
      </c>
      <c r="K7" s="165"/>
      <c r="L7" s="15" t="s">
        <v>41</v>
      </c>
      <c r="M7" s="113" t="s">
        <v>41</v>
      </c>
      <c r="N7" s="98" t="s">
        <v>40</v>
      </c>
      <c r="O7" s="17" t="s">
        <v>40</v>
      </c>
      <c r="P7" s="17" t="s">
        <v>40</v>
      </c>
      <c r="Q7" s="164" t="s">
        <v>41</v>
      </c>
      <c r="R7" s="165"/>
      <c r="S7" s="164" t="s">
        <v>41</v>
      </c>
      <c r="T7" s="165"/>
      <c r="U7" s="15" t="s">
        <v>42</v>
      </c>
      <c r="V7" s="52" t="s">
        <v>42</v>
      </c>
      <c r="W7" s="15" t="s">
        <v>71</v>
      </c>
      <c r="X7" s="52" t="s">
        <v>71</v>
      </c>
      <c r="Y7" s="52" t="s">
        <v>71</v>
      </c>
      <c r="Z7" s="52" t="s">
        <v>71</v>
      </c>
    </row>
    <row r="8" spans="1:26" x14ac:dyDescent="0.25">
      <c r="A8" s="170"/>
      <c r="B8" s="171"/>
      <c r="C8" s="12" t="s">
        <v>44</v>
      </c>
      <c r="D8" s="12" t="s">
        <v>43</v>
      </c>
      <c r="E8" s="12" t="s">
        <v>44</v>
      </c>
      <c r="F8" s="12" t="s">
        <v>43</v>
      </c>
      <c r="G8" s="12" t="s">
        <v>44</v>
      </c>
      <c r="H8" s="12" t="s">
        <v>43</v>
      </c>
      <c r="I8" s="12" t="s">
        <v>43</v>
      </c>
      <c r="J8" s="12" t="s">
        <v>44</v>
      </c>
      <c r="K8" s="12" t="s">
        <v>43</v>
      </c>
      <c r="L8" s="12" t="s">
        <v>43</v>
      </c>
      <c r="M8" s="12" t="s">
        <v>43</v>
      </c>
      <c r="N8" s="12" t="s">
        <v>43</v>
      </c>
      <c r="O8" s="12" t="s">
        <v>43</v>
      </c>
      <c r="P8" s="12" t="s">
        <v>43</v>
      </c>
      <c r="Q8" s="12" t="s">
        <v>44</v>
      </c>
      <c r="R8" s="12" t="s">
        <v>43</v>
      </c>
      <c r="S8" s="12" t="s">
        <v>44</v>
      </c>
      <c r="T8" s="12" t="s">
        <v>43</v>
      </c>
      <c r="U8" s="12" t="s">
        <v>43</v>
      </c>
      <c r="V8" s="12" t="s">
        <v>43</v>
      </c>
      <c r="W8" s="12" t="s">
        <v>43</v>
      </c>
      <c r="X8" s="12" t="s">
        <v>43</v>
      </c>
      <c r="Y8" s="12" t="s">
        <v>43</v>
      </c>
      <c r="Z8" s="12" t="s">
        <v>43</v>
      </c>
    </row>
    <row r="9" spans="1:26" x14ac:dyDescent="0.25">
      <c r="A9" s="175" t="s">
        <v>10</v>
      </c>
      <c r="B9" s="176"/>
      <c r="C9" s="158" t="s">
        <v>99</v>
      </c>
      <c r="D9" s="159"/>
      <c r="E9" s="158" t="s">
        <v>99</v>
      </c>
      <c r="F9" s="159"/>
      <c r="G9" s="158" t="s">
        <v>99</v>
      </c>
      <c r="H9" s="159"/>
      <c r="I9" s="55" t="s">
        <v>99</v>
      </c>
      <c r="J9" s="158" t="s">
        <v>99</v>
      </c>
      <c r="K9" s="159"/>
      <c r="L9" s="55" t="s">
        <v>99</v>
      </c>
      <c r="M9" s="55" t="s">
        <v>99</v>
      </c>
      <c r="N9" s="55" t="s">
        <v>99</v>
      </c>
      <c r="O9" s="55" t="s">
        <v>99</v>
      </c>
      <c r="P9" s="55" t="s">
        <v>99</v>
      </c>
      <c r="Q9" s="158" t="s">
        <v>99</v>
      </c>
      <c r="R9" s="159"/>
      <c r="S9" s="158" t="s">
        <v>99</v>
      </c>
      <c r="T9" s="159"/>
      <c r="U9" s="55" t="s">
        <v>99</v>
      </c>
      <c r="V9" s="55" t="s">
        <v>99</v>
      </c>
      <c r="W9" s="55" t="s">
        <v>99</v>
      </c>
      <c r="X9" s="55" t="s">
        <v>99</v>
      </c>
      <c r="Y9" s="55" t="s">
        <v>99</v>
      </c>
      <c r="Z9" s="55" t="s">
        <v>99</v>
      </c>
    </row>
    <row r="10" spans="1:26" ht="42" customHeight="1" x14ac:dyDescent="0.25">
      <c r="A10" s="175" t="s">
        <v>11</v>
      </c>
      <c r="B10" s="176"/>
      <c r="C10" s="158" t="s">
        <v>167</v>
      </c>
      <c r="D10" s="159"/>
      <c r="E10" s="158" t="s">
        <v>168</v>
      </c>
      <c r="F10" s="159"/>
      <c r="G10" s="158" t="s">
        <v>154</v>
      </c>
      <c r="H10" s="159"/>
      <c r="I10" s="55" t="s">
        <v>181</v>
      </c>
      <c r="J10" s="158" t="s">
        <v>136</v>
      </c>
      <c r="K10" s="159"/>
      <c r="L10" s="55" t="s">
        <v>130</v>
      </c>
      <c r="M10" s="55" t="s">
        <v>201</v>
      </c>
      <c r="N10" s="55" t="s">
        <v>184</v>
      </c>
      <c r="O10" s="55" t="s">
        <v>185</v>
      </c>
      <c r="P10" s="55" t="s">
        <v>186</v>
      </c>
      <c r="Q10" s="158" t="s">
        <v>157</v>
      </c>
      <c r="R10" s="159"/>
      <c r="S10" s="158" t="s">
        <v>158</v>
      </c>
      <c r="T10" s="159"/>
      <c r="U10" s="55" t="s">
        <v>148</v>
      </c>
      <c r="V10" s="55" t="s">
        <v>149</v>
      </c>
      <c r="W10" s="55" t="s">
        <v>150</v>
      </c>
      <c r="X10" s="55" t="s">
        <v>151</v>
      </c>
      <c r="Y10" s="55" t="s">
        <v>152</v>
      </c>
      <c r="Z10" s="55" t="s">
        <v>153</v>
      </c>
    </row>
    <row r="11" spans="1:26" ht="18.75" x14ac:dyDescent="0.25">
      <c r="A11" s="177" t="s">
        <v>45</v>
      </c>
      <c r="B11" s="17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22"/>
    </row>
    <row r="12" spans="1:26" x14ac:dyDescent="0.25">
      <c r="A12" s="172" t="s">
        <v>46</v>
      </c>
      <c r="B12" s="6" t="s">
        <v>47</v>
      </c>
      <c r="C12" s="74">
        <v>0.18</v>
      </c>
      <c r="D12" s="74">
        <v>0.02</v>
      </c>
      <c r="E12" s="74">
        <v>0.18</v>
      </c>
      <c r="F12" s="74">
        <v>0.02</v>
      </c>
      <c r="G12" s="74">
        <v>7.8E-2</v>
      </c>
      <c r="H12" s="74">
        <v>1.37E-2</v>
      </c>
      <c r="I12" s="74">
        <v>3.3000000000000002E-2</v>
      </c>
      <c r="J12" s="74">
        <v>7.8E-2</v>
      </c>
      <c r="K12" s="74">
        <v>1.2999999999999999E-2</v>
      </c>
      <c r="L12" s="74">
        <v>0.02</v>
      </c>
      <c r="M12" s="74">
        <v>0.02</v>
      </c>
      <c r="N12" s="74">
        <v>1.4500000000000001E-2</v>
      </c>
      <c r="O12" s="74">
        <v>1.4500000000000001E-2</v>
      </c>
      <c r="P12" s="74">
        <v>1.4500000000000001E-2</v>
      </c>
      <c r="Q12" s="74">
        <v>7.0000000000000007E-2</v>
      </c>
      <c r="R12" s="74">
        <v>1.2E-2</v>
      </c>
      <c r="S12" s="74">
        <v>7.0000000000000007E-2</v>
      </c>
      <c r="T12" s="74">
        <v>1.2E-2</v>
      </c>
      <c r="U12" s="74">
        <v>1.0500000000000001E-2</v>
      </c>
      <c r="V12" s="74">
        <v>1.0500000000000001E-2</v>
      </c>
      <c r="W12" s="74">
        <v>9.4999999999999998E-3</v>
      </c>
      <c r="X12" s="74">
        <v>9.4999999999999998E-3</v>
      </c>
      <c r="Y12" s="74">
        <v>8.9999999999999993E-3</v>
      </c>
      <c r="Z12" s="74">
        <v>8.9999999999999993E-3</v>
      </c>
    </row>
    <row r="13" spans="1:26" x14ac:dyDescent="0.25">
      <c r="A13" s="173"/>
      <c r="B13" s="7" t="s">
        <v>48</v>
      </c>
      <c r="C13" s="152">
        <v>8.0000000000000004E-4</v>
      </c>
      <c r="D13" s="153"/>
      <c r="E13" s="152">
        <v>8.0000000000000004E-4</v>
      </c>
      <c r="F13" s="153"/>
      <c r="G13" s="74">
        <v>5.9699999999999989E-2</v>
      </c>
      <c r="H13" s="74">
        <v>1.14E-2</v>
      </c>
      <c r="I13" s="74">
        <v>9.9000000000000008E-3</v>
      </c>
      <c r="J13" s="74">
        <v>5.8499999999999996E-2</v>
      </c>
      <c r="K13" s="74">
        <v>1.0699999999999999E-2</v>
      </c>
      <c r="L13" s="74">
        <v>1.8E-3</v>
      </c>
      <c r="M13" s="74">
        <v>1.8E-3</v>
      </c>
      <c r="N13" s="74">
        <v>1.0800000000000001E-2</v>
      </c>
      <c r="O13" s="74">
        <v>1.0800000000000001E-2</v>
      </c>
      <c r="P13" s="74">
        <v>1.0800000000000001E-2</v>
      </c>
      <c r="Q13" s="74">
        <v>5.62E-2</v>
      </c>
      <c r="R13" s="74">
        <v>7.4999999999999997E-3</v>
      </c>
      <c r="S13" s="74">
        <v>5.62E-2</v>
      </c>
      <c r="T13" s="74">
        <v>7.4999999999999997E-3</v>
      </c>
      <c r="U13" s="74">
        <v>6.8999999999999999E-3</v>
      </c>
      <c r="V13" s="74">
        <v>6.8999999999999999E-3</v>
      </c>
      <c r="W13" s="74">
        <v>5.8999999999999999E-3</v>
      </c>
      <c r="X13" s="74">
        <v>5.8999999999999999E-3</v>
      </c>
      <c r="Y13" s="74">
        <v>5.4000000000000003E-3</v>
      </c>
      <c r="Z13" s="74">
        <v>5.4000000000000003E-3</v>
      </c>
    </row>
    <row r="14" spans="1:26" x14ac:dyDescent="0.25">
      <c r="A14" s="173"/>
      <c r="B14" s="24" t="s">
        <v>49</v>
      </c>
      <c r="C14" s="152" t="s">
        <v>101</v>
      </c>
      <c r="D14" s="153"/>
      <c r="E14" s="152" t="s">
        <v>101</v>
      </c>
      <c r="F14" s="153"/>
      <c r="G14" s="79">
        <v>3.205128205128205E-3</v>
      </c>
      <c r="H14" s="79">
        <v>1.824817518248175E-2</v>
      </c>
      <c r="I14" s="74" t="s">
        <v>101</v>
      </c>
      <c r="J14" s="79">
        <v>3.205128205128205E-3</v>
      </c>
      <c r="K14" s="79">
        <v>1.9230769230769232E-2</v>
      </c>
      <c r="L14" s="74" t="s">
        <v>101</v>
      </c>
      <c r="M14" s="74" t="s">
        <v>101</v>
      </c>
      <c r="N14" s="79">
        <v>1.7241379310344827E-2</v>
      </c>
      <c r="O14" s="79">
        <v>1.7241379310344827E-2</v>
      </c>
      <c r="P14" s="79">
        <v>1.7241379310344827E-2</v>
      </c>
      <c r="Q14" s="79">
        <f>0.00025/Q12</f>
        <v>3.5714285714285713E-3</v>
      </c>
      <c r="R14" s="79">
        <f>0.00025/R12</f>
        <v>2.0833333333333332E-2</v>
      </c>
      <c r="S14" s="79">
        <f>0.00025/S12</f>
        <v>3.5714285714285713E-3</v>
      </c>
      <c r="T14" s="79">
        <f>0.00025/T12</f>
        <v>2.0833333333333332E-2</v>
      </c>
      <c r="U14" s="79">
        <v>2.3809523809523808E-2</v>
      </c>
      <c r="V14" s="79">
        <v>2.3809523809523808E-2</v>
      </c>
      <c r="W14" s="79">
        <v>2.6315789473684213E-2</v>
      </c>
      <c r="X14" s="79">
        <v>2.6315789473684213E-2</v>
      </c>
      <c r="Y14" s="79">
        <v>2.777777777777778E-2</v>
      </c>
      <c r="Z14" s="79">
        <v>2.777777777777778E-2</v>
      </c>
    </row>
    <row r="15" spans="1:26" x14ac:dyDescent="0.25">
      <c r="A15" s="173"/>
      <c r="B15" s="24" t="s">
        <v>50</v>
      </c>
      <c r="C15" s="152" t="s">
        <v>101</v>
      </c>
      <c r="D15" s="153"/>
      <c r="E15" s="152" t="s">
        <v>101</v>
      </c>
      <c r="F15" s="153"/>
      <c r="G15" s="150">
        <v>0.25</v>
      </c>
      <c r="H15" s="151"/>
      <c r="I15" s="74" t="s">
        <v>101</v>
      </c>
      <c r="J15" s="150">
        <v>0.25</v>
      </c>
      <c r="K15" s="151"/>
      <c r="L15" s="74" t="s">
        <v>101</v>
      </c>
      <c r="M15" s="74" t="s">
        <v>101</v>
      </c>
      <c r="N15" s="79">
        <v>0.25</v>
      </c>
      <c r="O15" s="79">
        <v>0.25</v>
      </c>
      <c r="P15" s="79">
        <v>0.25</v>
      </c>
      <c r="Q15" s="150">
        <v>0.25</v>
      </c>
      <c r="R15" s="151"/>
      <c r="S15" s="150">
        <v>0.25</v>
      </c>
      <c r="T15" s="151"/>
      <c r="U15" s="79">
        <v>0.25</v>
      </c>
      <c r="V15" s="79">
        <v>0.25</v>
      </c>
      <c r="W15" s="79">
        <v>0.25</v>
      </c>
      <c r="X15" s="79">
        <v>0.25</v>
      </c>
      <c r="Y15" s="79">
        <v>0.25</v>
      </c>
      <c r="Z15" s="79">
        <v>0.25</v>
      </c>
    </row>
    <row r="16" spans="1:26" x14ac:dyDescent="0.25">
      <c r="A16" s="174"/>
      <c r="B16" s="24" t="s">
        <v>51</v>
      </c>
      <c r="C16" s="152" t="s">
        <v>101</v>
      </c>
      <c r="D16" s="153"/>
      <c r="E16" s="152" t="s">
        <v>101</v>
      </c>
      <c r="F16" s="153"/>
      <c r="G16" s="150" t="s">
        <v>116</v>
      </c>
      <c r="H16" s="151"/>
      <c r="I16" s="74" t="s">
        <v>101</v>
      </c>
      <c r="J16" s="150">
        <v>0.25</v>
      </c>
      <c r="K16" s="151"/>
      <c r="L16" s="74" t="s">
        <v>101</v>
      </c>
      <c r="M16" s="74" t="s">
        <v>101</v>
      </c>
      <c r="N16" s="79" t="s">
        <v>116</v>
      </c>
      <c r="O16" s="79" t="s">
        <v>116</v>
      </c>
      <c r="P16" s="79" t="s">
        <v>116</v>
      </c>
      <c r="Q16" s="150" t="s">
        <v>116</v>
      </c>
      <c r="R16" s="151"/>
      <c r="S16" s="150" t="s">
        <v>116</v>
      </c>
      <c r="T16" s="151"/>
      <c r="U16" s="79" t="s">
        <v>116</v>
      </c>
      <c r="V16" s="79" t="s">
        <v>116</v>
      </c>
      <c r="W16" s="79" t="s">
        <v>116</v>
      </c>
      <c r="X16" s="79" t="s">
        <v>116</v>
      </c>
      <c r="Y16" s="79" t="s">
        <v>116</v>
      </c>
      <c r="Z16" s="79" t="s">
        <v>116</v>
      </c>
    </row>
    <row r="17" spans="1:26" x14ac:dyDescent="0.25">
      <c r="A17" s="25"/>
      <c r="B17" s="60" t="s">
        <v>117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95"/>
      <c r="R17" s="95"/>
      <c r="S17" s="95"/>
      <c r="T17" s="95"/>
      <c r="U17" s="26"/>
      <c r="V17" s="26"/>
      <c r="W17" s="26"/>
      <c r="X17" s="26"/>
      <c r="Y17" s="26"/>
      <c r="Z17" s="124"/>
    </row>
    <row r="18" spans="1:26" s="30" customFormat="1" x14ac:dyDescent="0.25">
      <c r="A18" s="181" t="s">
        <v>52</v>
      </c>
      <c r="B18" s="14" t="s">
        <v>131</v>
      </c>
      <c r="C18" s="186">
        <v>1</v>
      </c>
      <c r="D18" s="187"/>
      <c r="E18" s="186">
        <v>1</v>
      </c>
      <c r="F18" s="187"/>
      <c r="G18" s="162">
        <v>132</v>
      </c>
      <c r="H18" s="163"/>
      <c r="I18" s="104">
        <v>5</v>
      </c>
      <c r="J18" s="162">
        <v>174</v>
      </c>
      <c r="K18" s="163"/>
      <c r="L18" s="104">
        <v>5.5</v>
      </c>
      <c r="M18" s="104">
        <v>5.5</v>
      </c>
      <c r="N18" s="107">
        <v>42</v>
      </c>
      <c r="O18" s="107">
        <v>42</v>
      </c>
      <c r="P18" s="107">
        <v>42</v>
      </c>
      <c r="Q18" s="162">
        <v>205</v>
      </c>
      <c r="R18" s="163"/>
      <c r="S18" s="162">
        <v>205</v>
      </c>
      <c r="T18" s="163"/>
      <c r="U18" s="53">
        <v>84</v>
      </c>
      <c r="V18" s="53">
        <v>84</v>
      </c>
      <c r="W18" s="53">
        <v>114</v>
      </c>
      <c r="X18" s="53">
        <v>114</v>
      </c>
      <c r="Y18" s="53">
        <v>150</v>
      </c>
      <c r="Z18" s="53">
        <v>150</v>
      </c>
    </row>
    <row r="19" spans="1:26" s="30" customFormat="1" x14ac:dyDescent="0.25">
      <c r="A19" s="182"/>
      <c r="B19" s="24" t="s">
        <v>50</v>
      </c>
      <c r="C19" s="152" t="s">
        <v>101</v>
      </c>
      <c r="D19" s="153"/>
      <c r="E19" s="152" t="s">
        <v>101</v>
      </c>
      <c r="F19" s="153"/>
      <c r="G19" s="150">
        <v>0.25</v>
      </c>
      <c r="H19" s="151"/>
      <c r="I19" s="74" t="s">
        <v>101</v>
      </c>
      <c r="J19" s="150">
        <v>0.25</v>
      </c>
      <c r="K19" s="151"/>
      <c r="L19" s="74" t="s">
        <v>101</v>
      </c>
      <c r="M19" s="74" t="s">
        <v>101</v>
      </c>
      <c r="N19" s="79">
        <v>0.25</v>
      </c>
      <c r="O19" s="79">
        <v>0.25</v>
      </c>
      <c r="P19" s="79">
        <v>0.25</v>
      </c>
      <c r="Q19" s="150">
        <v>0.25</v>
      </c>
      <c r="R19" s="151"/>
      <c r="S19" s="150">
        <v>0.25</v>
      </c>
      <c r="T19" s="151"/>
      <c r="U19" s="79">
        <v>0.25</v>
      </c>
      <c r="V19" s="79">
        <v>0.25</v>
      </c>
      <c r="W19" s="79">
        <v>0.25</v>
      </c>
      <c r="X19" s="79">
        <v>0.25</v>
      </c>
      <c r="Y19" s="79">
        <v>0.25</v>
      </c>
      <c r="Z19" s="79">
        <v>0.25</v>
      </c>
    </row>
    <row r="20" spans="1:26" s="30" customFormat="1" x14ac:dyDescent="0.25">
      <c r="A20" s="183"/>
      <c r="B20" s="24" t="s">
        <v>51</v>
      </c>
      <c r="C20" s="152" t="s">
        <v>101</v>
      </c>
      <c r="D20" s="153"/>
      <c r="E20" s="152" t="s">
        <v>101</v>
      </c>
      <c r="F20" s="153"/>
      <c r="G20" s="150" t="s">
        <v>116</v>
      </c>
      <c r="H20" s="151"/>
      <c r="I20" s="74" t="s">
        <v>101</v>
      </c>
      <c r="J20" s="150" t="s">
        <v>116</v>
      </c>
      <c r="K20" s="151"/>
      <c r="L20" s="74" t="s">
        <v>101</v>
      </c>
      <c r="M20" s="74" t="s">
        <v>101</v>
      </c>
      <c r="N20" s="79" t="s">
        <v>116</v>
      </c>
      <c r="O20" s="79" t="s">
        <v>116</v>
      </c>
      <c r="P20" s="79" t="s">
        <v>116</v>
      </c>
      <c r="Q20" s="150" t="s">
        <v>116</v>
      </c>
      <c r="R20" s="151"/>
      <c r="S20" s="150" t="s">
        <v>116</v>
      </c>
      <c r="T20" s="151"/>
      <c r="U20" s="79" t="s">
        <v>116</v>
      </c>
      <c r="V20" s="79" t="s">
        <v>116</v>
      </c>
      <c r="W20" s="79" t="s">
        <v>116</v>
      </c>
      <c r="X20" s="79" t="s">
        <v>116</v>
      </c>
      <c r="Y20" s="79" t="s">
        <v>116</v>
      </c>
      <c r="Z20" s="79" t="s">
        <v>116</v>
      </c>
    </row>
    <row r="21" spans="1:26" x14ac:dyDescent="0.25">
      <c r="A21" s="25"/>
      <c r="B21" s="60" t="s">
        <v>117</v>
      </c>
      <c r="C21" s="26"/>
      <c r="D21" s="26"/>
      <c r="E21" s="26"/>
      <c r="F21" s="26"/>
      <c r="G21" s="57"/>
      <c r="H21" s="57"/>
      <c r="I21" s="26"/>
      <c r="J21" s="57"/>
      <c r="K21" s="57"/>
      <c r="L21" s="26"/>
      <c r="M21" s="26"/>
      <c r="N21" s="57"/>
      <c r="O21" s="57"/>
      <c r="P21" s="57"/>
      <c r="Q21" s="26"/>
      <c r="R21" s="26"/>
      <c r="S21" s="26"/>
      <c r="T21" s="26"/>
      <c r="U21" s="57"/>
      <c r="V21" s="57"/>
      <c r="W21" s="57"/>
      <c r="X21" s="57"/>
      <c r="Y21" s="57"/>
      <c r="Z21" s="126"/>
    </row>
    <row r="22" spans="1:26" s="30" customFormat="1" x14ac:dyDescent="0.25">
      <c r="A22" s="181" t="s">
        <v>53</v>
      </c>
      <c r="B22" s="14" t="s">
        <v>54</v>
      </c>
      <c r="C22" s="154" t="s">
        <v>101</v>
      </c>
      <c r="D22" s="155"/>
      <c r="E22" s="154" t="s">
        <v>101</v>
      </c>
      <c r="F22" s="155"/>
      <c r="G22" s="120">
        <v>1000</v>
      </c>
      <c r="H22" s="120">
        <v>1500</v>
      </c>
      <c r="I22" s="121" t="s">
        <v>101</v>
      </c>
      <c r="J22" s="120">
        <v>1400</v>
      </c>
      <c r="K22" s="120">
        <v>2200</v>
      </c>
      <c r="L22" s="121" t="s">
        <v>101</v>
      </c>
      <c r="M22" s="121" t="s">
        <v>101</v>
      </c>
      <c r="N22" s="120">
        <v>1000</v>
      </c>
      <c r="O22" s="120">
        <v>1000</v>
      </c>
      <c r="P22" s="120">
        <v>1000</v>
      </c>
      <c r="Q22" s="120">
        <f>5000*0.35</f>
        <v>1750</v>
      </c>
      <c r="R22" s="120">
        <f>5000*0.65</f>
        <v>3250</v>
      </c>
      <c r="S22" s="120">
        <f>5000*0.35</f>
        <v>1750</v>
      </c>
      <c r="T22" s="120">
        <f>5000*0.65</f>
        <v>3250</v>
      </c>
      <c r="U22" s="120">
        <v>4400</v>
      </c>
      <c r="V22" s="120">
        <v>4400</v>
      </c>
      <c r="W22" s="120">
        <v>5400</v>
      </c>
      <c r="X22" s="120">
        <v>5400</v>
      </c>
      <c r="Y22" s="120">
        <v>6400</v>
      </c>
      <c r="Z22" s="120">
        <v>6400</v>
      </c>
    </row>
    <row r="23" spans="1:26" s="30" customFormat="1" ht="14.45" customHeight="1" x14ac:dyDescent="0.25">
      <c r="A23" s="182"/>
      <c r="B23" s="14" t="s">
        <v>55</v>
      </c>
      <c r="C23" s="152" t="s">
        <v>101</v>
      </c>
      <c r="D23" s="153"/>
      <c r="E23" s="152" t="s">
        <v>101</v>
      </c>
      <c r="F23" s="153"/>
      <c r="G23" s="179">
        <v>96.5</v>
      </c>
      <c r="H23" s="180"/>
      <c r="I23" s="74" t="s">
        <v>101</v>
      </c>
      <c r="J23" s="179">
        <v>134.9</v>
      </c>
      <c r="K23" s="180"/>
      <c r="L23" s="74" t="s">
        <v>101</v>
      </c>
      <c r="M23" s="74" t="s">
        <v>101</v>
      </c>
      <c r="N23" s="53">
        <v>14.200000000000001</v>
      </c>
      <c r="O23" s="53">
        <v>14.200000000000001</v>
      </c>
      <c r="P23" s="53">
        <v>14.200000000000001</v>
      </c>
      <c r="Q23" s="186">
        <f>(Q24*Q22)+(R24*R22)</f>
        <v>158.27000000000001</v>
      </c>
      <c r="R23" s="187"/>
      <c r="S23" s="186">
        <f>(S24*S22)+(T24*T22)</f>
        <v>158.27000000000001</v>
      </c>
      <c r="T23" s="187"/>
      <c r="U23" s="53">
        <v>45.32</v>
      </c>
      <c r="V23" s="53">
        <v>45.32</v>
      </c>
      <c r="W23" s="53">
        <v>50.22</v>
      </c>
      <c r="X23" s="53">
        <v>50.22</v>
      </c>
      <c r="Y23" s="53">
        <v>56.32</v>
      </c>
      <c r="Z23" s="53">
        <v>56.32</v>
      </c>
    </row>
    <row r="24" spans="1:26" s="30" customFormat="1" x14ac:dyDescent="0.25">
      <c r="A24" s="182"/>
      <c r="B24" s="59" t="s">
        <v>114</v>
      </c>
      <c r="C24" s="152" t="s">
        <v>101</v>
      </c>
      <c r="D24" s="153"/>
      <c r="E24" s="152" t="s">
        <v>101</v>
      </c>
      <c r="F24" s="153"/>
      <c r="G24" s="77">
        <v>7.6399999999999996E-2</v>
      </c>
      <c r="H24" s="77">
        <v>1.34E-2</v>
      </c>
      <c r="I24" s="74" t="s">
        <v>101</v>
      </c>
      <c r="J24" s="77">
        <v>7.6399999999999996E-2</v>
      </c>
      <c r="K24" s="77">
        <v>1.2699999999999999E-2</v>
      </c>
      <c r="L24" s="74" t="s">
        <v>101</v>
      </c>
      <c r="M24" s="74" t="s">
        <v>101</v>
      </c>
      <c r="N24" s="78">
        <v>1.4200000000000001E-2</v>
      </c>
      <c r="O24" s="78">
        <v>1.4200000000000001E-2</v>
      </c>
      <c r="P24" s="78">
        <v>1.4200000000000001E-2</v>
      </c>
      <c r="Q24" s="105">
        <f>Q12*0.98</f>
        <v>6.8600000000000008E-2</v>
      </c>
      <c r="R24" s="105">
        <f>R12*0.98</f>
        <v>1.176E-2</v>
      </c>
      <c r="S24" s="105">
        <f>S12*0.98</f>
        <v>6.8600000000000008E-2</v>
      </c>
      <c r="T24" s="105">
        <f>T12*0.98</f>
        <v>1.176E-2</v>
      </c>
      <c r="U24" s="78">
        <v>1.03E-2</v>
      </c>
      <c r="V24" s="78">
        <v>1.03E-2</v>
      </c>
      <c r="W24" s="78">
        <v>9.2999999999999992E-3</v>
      </c>
      <c r="X24" s="78">
        <v>9.2999999999999992E-3</v>
      </c>
      <c r="Y24" s="78">
        <v>8.8000000000000005E-3</v>
      </c>
      <c r="Z24" s="78">
        <v>8.8000000000000005E-3</v>
      </c>
    </row>
    <row r="25" spans="1:26" s="30" customFormat="1" x14ac:dyDescent="0.25">
      <c r="A25" s="182"/>
      <c r="B25" s="14" t="s">
        <v>49</v>
      </c>
      <c r="C25" s="152" t="s">
        <v>101</v>
      </c>
      <c r="D25" s="153"/>
      <c r="E25" s="152" t="s">
        <v>101</v>
      </c>
      <c r="F25" s="153"/>
      <c r="G25" s="79">
        <v>3.272251308900524E-3</v>
      </c>
      <c r="H25" s="79">
        <v>1.8656716417910446E-2</v>
      </c>
      <c r="I25" s="74" t="s">
        <v>101</v>
      </c>
      <c r="J25" s="79">
        <v>3.272251308900524E-3</v>
      </c>
      <c r="K25" s="79">
        <v>1.968503937007874E-2</v>
      </c>
      <c r="L25" s="74" t="s">
        <v>101</v>
      </c>
      <c r="M25" s="74" t="s">
        <v>101</v>
      </c>
      <c r="N25" s="79">
        <v>1.7605633802816902E-2</v>
      </c>
      <c r="O25" s="79">
        <v>1.7605633802816902E-2</v>
      </c>
      <c r="P25" s="79">
        <v>1.7605633802816902E-2</v>
      </c>
      <c r="Q25" s="79">
        <f>0.00025/Q24</f>
        <v>3.6443148688046646E-3</v>
      </c>
      <c r="R25" s="79">
        <f>0.00025/R24</f>
        <v>2.1258503401360547E-2</v>
      </c>
      <c r="S25" s="79">
        <f>0.00025/S24</f>
        <v>3.6443148688046646E-3</v>
      </c>
      <c r="T25" s="79">
        <f>0.00025/T24</f>
        <v>2.1258503401360547E-2</v>
      </c>
      <c r="U25" s="79">
        <v>2.4271844660194174E-2</v>
      </c>
      <c r="V25" s="79">
        <v>2.4271844660194174E-2</v>
      </c>
      <c r="W25" s="79">
        <v>2.6881720430107531E-2</v>
      </c>
      <c r="X25" s="79">
        <v>2.6881720430107531E-2</v>
      </c>
      <c r="Y25" s="79">
        <v>2.8409090909090908E-2</v>
      </c>
      <c r="Z25" s="79">
        <v>2.8409090909090908E-2</v>
      </c>
    </row>
    <row r="26" spans="1:26" s="30" customFormat="1" x14ac:dyDescent="0.25">
      <c r="A26" s="182"/>
      <c r="B26" s="24" t="s">
        <v>50</v>
      </c>
      <c r="C26" s="152" t="s">
        <v>101</v>
      </c>
      <c r="D26" s="153"/>
      <c r="E26" s="152" t="s">
        <v>101</v>
      </c>
      <c r="F26" s="153"/>
      <c r="G26" s="150">
        <v>0.25</v>
      </c>
      <c r="H26" s="151"/>
      <c r="I26" s="74" t="s">
        <v>101</v>
      </c>
      <c r="J26" s="150">
        <v>0.25</v>
      </c>
      <c r="K26" s="151"/>
      <c r="L26" s="74" t="s">
        <v>101</v>
      </c>
      <c r="M26" s="74" t="s">
        <v>101</v>
      </c>
      <c r="N26" s="79">
        <v>0.25</v>
      </c>
      <c r="O26" s="79">
        <v>0.25</v>
      </c>
      <c r="P26" s="79">
        <v>0.25</v>
      </c>
      <c r="Q26" s="150">
        <v>0.25</v>
      </c>
      <c r="R26" s="151"/>
      <c r="S26" s="150">
        <v>0.25</v>
      </c>
      <c r="T26" s="151"/>
      <c r="U26" s="79">
        <v>0.25</v>
      </c>
      <c r="V26" s="79">
        <v>0.25</v>
      </c>
      <c r="W26" s="79">
        <v>0.25</v>
      </c>
      <c r="X26" s="79">
        <v>0.25</v>
      </c>
      <c r="Y26" s="79">
        <v>0.25</v>
      </c>
      <c r="Z26" s="79">
        <v>0.25</v>
      </c>
    </row>
    <row r="27" spans="1:26" s="30" customFormat="1" x14ac:dyDescent="0.25">
      <c r="A27" s="183"/>
      <c r="B27" s="24" t="s">
        <v>51</v>
      </c>
      <c r="C27" s="152" t="s">
        <v>101</v>
      </c>
      <c r="D27" s="153"/>
      <c r="E27" s="152" t="s">
        <v>101</v>
      </c>
      <c r="F27" s="153"/>
      <c r="G27" s="150" t="s">
        <v>116</v>
      </c>
      <c r="H27" s="151"/>
      <c r="I27" s="74" t="s">
        <v>101</v>
      </c>
      <c r="J27" s="150" t="s">
        <v>116</v>
      </c>
      <c r="K27" s="151"/>
      <c r="L27" s="74" t="s">
        <v>101</v>
      </c>
      <c r="M27" s="74" t="s">
        <v>101</v>
      </c>
      <c r="N27" s="79" t="s">
        <v>116</v>
      </c>
      <c r="O27" s="79" t="s">
        <v>116</v>
      </c>
      <c r="P27" s="79" t="s">
        <v>116</v>
      </c>
      <c r="Q27" s="150" t="s">
        <v>116</v>
      </c>
      <c r="R27" s="151"/>
      <c r="S27" s="150" t="s">
        <v>116</v>
      </c>
      <c r="T27" s="151"/>
      <c r="U27" s="79" t="s">
        <v>116</v>
      </c>
      <c r="V27" s="79" t="s">
        <v>116</v>
      </c>
      <c r="W27" s="79" t="s">
        <v>116</v>
      </c>
      <c r="X27" s="79" t="s">
        <v>116</v>
      </c>
      <c r="Y27" s="79" t="s">
        <v>116</v>
      </c>
      <c r="Z27" s="79" t="s">
        <v>116</v>
      </c>
    </row>
    <row r="28" spans="1:26" x14ac:dyDescent="0.25">
      <c r="A28" s="22"/>
      <c r="B28" s="61" t="s">
        <v>117</v>
      </c>
      <c r="C28" s="21"/>
      <c r="D28" s="21"/>
      <c r="E28" s="21"/>
      <c r="F28" s="21"/>
      <c r="G28" s="58"/>
      <c r="H28" s="58"/>
      <c r="I28" s="21"/>
      <c r="J28" s="58"/>
      <c r="K28" s="58"/>
      <c r="L28" s="21"/>
      <c r="M28" s="21"/>
      <c r="N28" s="58"/>
      <c r="O28" s="58"/>
      <c r="P28" s="58"/>
      <c r="Q28" s="21"/>
      <c r="R28" s="21"/>
      <c r="S28" s="21"/>
      <c r="T28" s="21"/>
      <c r="U28" s="58"/>
      <c r="V28" s="58"/>
      <c r="W28" s="58"/>
      <c r="X28" s="58"/>
      <c r="Y28" s="58"/>
      <c r="Z28" s="58"/>
    </row>
    <row r="29" spans="1:26" s="30" customFormat="1" x14ac:dyDescent="0.25">
      <c r="A29" s="181" t="s">
        <v>57</v>
      </c>
      <c r="B29" s="14" t="s">
        <v>54</v>
      </c>
      <c r="C29" s="154" t="s">
        <v>101</v>
      </c>
      <c r="D29" s="155"/>
      <c r="E29" s="154" t="s">
        <v>101</v>
      </c>
      <c r="F29" s="155"/>
      <c r="G29" s="120">
        <v>1300</v>
      </c>
      <c r="H29" s="120">
        <v>2000</v>
      </c>
      <c r="I29" s="121" t="s">
        <v>101</v>
      </c>
      <c r="J29" s="120">
        <v>2000</v>
      </c>
      <c r="K29" s="120">
        <v>3000</v>
      </c>
      <c r="L29" s="121" t="s">
        <v>101</v>
      </c>
      <c r="M29" s="121" t="s">
        <v>101</v>
      </c>
      <c r="N29" s="120">
        <v>1500</v>
      </c>
      <c r="O29" s="120">
        <v>1500</v>
      </c>
      <c r="P29" s="120">
        <v>1500</v>
      </c>
      <c r="Q29" s="120">
        <f>7500*0.35</f>
        <v>2625</v>
      </c>
      <c r="R29" s="120">
        <f>7500*0.65</f>
        <v>4875</v>
      </c>
      <c r="S29" s="120">
        <f>7500*0.35</f>
        <v>2625</v>
      </c>
      <c r="T29" s="120">
        <f>7500*0.65</f>
        <v>4875</v>
      </c>
      <c r="U29" s="120">
        <v>5500</v>
      </c>
      <c r="V29" s="120">
        <v>5500</v>
      </c>
      <c r="W29" s="120">
        <v>6500</v>
      </c>
      <c r="X29" s="120">
        <v>6500</v>
      </c>
      <c r="Y29" s="120">
        <v>7500</v>
      </c>
      <c r="Z29" s="120">
        <v>7500</v>
      </c>
    </row>
    <row r="30" spans="1:26" s="30" customFormat="1" ht="30" x14ac:dyDescent="0.25">
      <c r="A30" s="182"/>
      <c r="B30" s="14" t="s">
        <v>55</v>
      </c>
      <c r="C30" s="152" t="s">
        <v>101</v>
      </c>
      <c r="D30" s="153"/>
      <c r="E30" s="152" t="s">
        <v>101</v>
      </c>
      <c r="F30" s="153"/>
      <c r="G30" s="179">
        <v>123.77</v>
      </c>
      <c r="H30" s="180"/>
      <c r="I30" s="74" t="s">
        <v>101</v>
      </c>
      <c r="J30" s="179">
        <v>187.3</v>
      </c>
      <c r="K30" s="180"/>
      <c r="L30" s="74" t="s">
        <v>101</v>
      </c>
      <c r="M30" s="74" t="s">
        <v>101</v>
      </c>
      <c r="N30" s="53">
        <v>20.849999999999998</v>
      </c>
      <c r="O30" s="53">
        <v>20.849999999999998</v>
      </c>
      <c r="P30" s="53">
        <v>20.849999999999998</v>
      </c>
      <c r="Q30" s="186">
        <f>(Q31*Q29)+(R31*R29)</f>
        <v>232.56000000000003</v>
      </c>
      <c r="R30" s="187"/>
      <c r="S30" s="186">
        <f>(S31*S29)+(T31*T29)</f>
        <v>232.56000000000003</v>
      </c>
      <c r="T30" s="187"/>
      <c r="U30" s="53">
        <v>55.55</v>
      </c>
      <c r="V30" s="53">
        <v>55.55</v>
      </c>
      <c r="W30" s="53">
        <v>59.150000000000006</v>
      </c>
      <c r="X30" s="53">
        <v>59.150000000000006</v>
      </c>
      <c r="Y30" s="53">
        <v>64.5</v>
      </c>
      <c r="Z30" s="53">
        <v>64.5</v>
      </c>
    </row>
    <row r="31" spans="1:26" s="30" customFormat="1" x14ac:dyDescent="0.25">
      <c r="A31" s="182"/>
      <c r="B31" s="59" t="s">
        <v>114</v>
      </c>
      <c r="C31" s="152" t="s">
        <v>101</v>
      </c>
      <c r="D31" s="153"/>
      <c r="E31" s="152" t="s">
        <v>101</v>
      </c>
      <c r="F31" s="153"/>
      <c r="G31" s="77">
        <v>7.4899999999999994E-2</v>
      </c>
      <c r="H31" s="77">
        <v>1.32E-2</v>
      </c>
      <c r="I31" s="74" t="s">
        <v>101</v>
      </c>
      <c r="J31" s="77">
        <v>7.4899999999999994E-2</v>
      </c>
      <c r="K31" s="77">
        <v>1.2500000000000001E-2</v>
      </c>
      <c r="L31" s="74" t="s">
        <v>101</v>
      </c>
      <c r="M31" s="74" t="s">
        <v>101</v>
      </c>
      <c r="N31" s="78">
        <v>1.3899999999999999E-2</v>
      </c>
      <c r="O31" s="78">
        <v>1.3899999999999999E-2</v>
      </c>
      <c r="P31" s="78">
        <v>1.3899999999999999E-2</v>
      </c>
      <c r="Q31" s="105">
        <f>Q12*0.96</f>
        <v>6.720000000000001E-2</v>
      </c>
      <c r="R31" s="105">
        <f>R12*0.96</f>
        <v>1.1519999999999999E-2</v>
      </c>
      <c r="S31" s="105">
        <f>S12*0.96</f>
        <v>6.720000000000001E-2</v>
      </c>
      <c r="T31" s="105">
        <f>T12*0.96</f>
        <v>1.1519999999999999E-2</v>
      </c>
      <c r="U31" s="78">
        <v>1.01E-2</v>
      </c>
      <c r="V31" s="78">
        <v>1.01E-2</v>
      </c>
      <c r="W31" s="78">
        <v>9.1000000000000004E-3</v>
      </c>
      <c r="X31" s="78">
        <v>9.1000000000000004E-3</v>
      </c>
      <c r="Y31" s="78">
        <v>8.6E-3</v>
      </c>
      <c r="Z31" s="78">
        <v>8.6E-3</v>
      </c>
    </row>
    <row r="32" spans="1:26" s="30" customFormat="1" x14ac:dyDescent="0.25">
      <c r="A32" s="182"/>
      <c r="B32" s="14" t="s">
        <v>49</v>
      </c>
      <c r="C32" s="152" t="s">
        <v>101</v>
      </c>
      <c r="D32" s="153"/>
      <c r="E32" s="152" t="s">
        <v>101</v>
      </c>
      <c r="F32" s="153"/>
      <c r="G32" s="79">
        <v>3.3377837116154874E-3</v>
      </c>
      <c r="H32" s="79">
        <v>1.893939393939394E-2</v>
      </c>
      <c r="I32" s="74" t="s">
        <v>101</v>
      </c>
      <c r="J32" s="79">
        <v>3.3377837116154874E-3</v>
      </c>
      <c r="K32" s="79">
        <v>0.02</v>
      </c>
      <c r="L32" s="74" t="s">
        <v>101</v>
      </c>
      <c r="M32" s="74" t="s">
        <v>101</v>
      </c>
      <c r="N32" s="79">
        <v>1.798561151079137E-2</v>
      </c>
      <c r="O32" s="79">
        <v>1.798561151079137E-2</v>
      </c>
      <c r="P32" s="79">
        <v>1.798561151079137E-2</v>
      </c>
      <c r="Q32" s="79">
        <f>0.00025/Q31</f>
        <v>3.7202380952380946E-3</v>
      </c>
      <c r="R32" s="79">
        <f>0.00025/R31</f>
        <v>2.1701388888888892E-2</v>
      </c>
      <c r="S32" s="79">
        <f>0.00025/S31</f>
        <v>3.7202380952380946E-3</v>
      </c>
      <c r="T32" s="79">
        <f>0.00025/T31</f>
        <v>2.1701388888888892E-2</v>
      </c>
      <c r="U32" s="79">
        <v>2.4752475247524754E-2</v>
      </c>
      <c r="V32" s="79">
        <v>2.4752475247524754E-2</v>
      </c>
      <c r="W32" s="79">
        <v>2.7472527472527472E-2</v>
      </c>
      <c r="X32" s="79">
        <v>2.7472527472527472E-2</v>
      </c>
      <c r="Y32" s="79">
        <v>2.9069767441860465E-2</v>
      </c>
      <c r="Z32" s="79">
        <v>2.9069767441860465E-2</v>
      </c>
    </row>
    <row r="33" spans="1:26" s="30" customFormat="1" x14ac:dyDescent="0.25">
      <c r="A33" s="182"/>
      <c r="B33" s="24" t="s">
        <v>50</v>
      </c>
      <c r="C33" s="152" t="s">
        <v>101</v>
      </c>
      <c r="D33" s="153"/>
      <c r="E33" s="152" t="s">
        <v>101</v>
      </c>
      <c r="F33" s="153"/>
      <c r="G33" s="150">
        <v>0.25</v>
      </c>
      <c r="H33" s="151"/>
      <c r="I33" s="74" t="s">
        <v>101</v>
      </c>
      <c r="J33" s="150">
        <v>0.25</v>
      </c>
      <c r="K33" s="151"/>
      <c r="L33" s="74" t="s">
        <v>101</v>
      </c>
      <c r="M33" s="74" t="s">
        <v>101</v>
      </c>
      <c r="N33" s="79">
        <v>0.25</v>
      </c>
      <c r="O33" s="79">
        <v>0.25</v>
      </c>
      <c r="P33" s="79">
        <v>0.25</v>
      </c>
      <c r="Q33" s="150">
        <v>0.25</v>
      </c>
      <c r="R33" s="151"/>
      <c r="S33" s="150">
        <v>0.25</v>
      </c>
      <c r="T33" s="151"/>
      <c r="U33" s="79">
        <v>0.25</v>
      </c>
      <c r="V33" s="79">
        <v>0.25</v>
      </c>
      <c r="W33" s="79">
        <v>0.25</v>
      </c>
      <c r="X33" s="79">
        <v>0.25</v>
      </c>
      <c r="Y33" s="79">
        <v>0.25</v>
      </c>
      <c r="Z33" s="79">
        <v>0.25</v>
      </c>
    </row>
    <row r="34" spans="1:26" s="30" customFormat="1" x14ac:dyDescent="0.25">
      <c r="A34" s="183"/>
      <c r="B34" s="24" t="s">
        <v>51</v>
      </c>
      <c r="C34" s="152" t="s">
        <v>101</v>
      </c>
      <c r="D34" s="153"/>
      <c r="E34" s="152" t="s">
        <v>101</v>
      </c>
      <c r="F34" s="153"/>
      <c r="G34" s="150" t="s">
        <v>116</v>
      </c>
      <c r="H34" s="151"/>
      <c r="I34" s="74" t="s">
        <v>101</v>
      </c>
      <c r="J34" s="150" t="s">
        <v>116</v>
      </c>
      <c r="K34" s="151"/>
      <c r="L34" s="74" t="s">
        <v>101</v>
      </c>
      <c r="M34" s="74" t="s">
        <v>101</v>
      </c>
      <c r="N34" s="79" t="s">
        <v>116</v>
      </c>
      <c r="O34" s="79" t="s">
        <v>116</v>
      </c>
      <c r="P34" s="79" t="s">
        <v>116</v>
      </c>
      <c r="Q34" s="150" t="s">
        <v>116</v>
      </c>
      <c r="R34" s="151"/>
      <c r="S34" s="150" t="s">
        <v>116</v>
      </c>
      <c r="T34" s="151"/>
      <c r="U34" s="79" t="s">
        <v>116</v>
      </c>
      <c r="V34" s="79" t="s">
        <v>116</v>
      </c>
      <c r="W34" s="79" t="s">
        <v>116</v>
      </c>
      <c r="X34" s="79" t="s">
        <v>116</v>
      </c>
      <c r="Y34" s="79" t="s">
        <v>116</v>
      </c>
      <c r="Z34" s="79" t="s">
        <v>116</v>
      </c>
    </row>
    <row r="35" spans="1:26" x14ac:dyDescent="0.25">
      <c r="A35" s="22"/>
      <c r="B35" s="61" t="s">
        <v>117</v>
      </c>
      <c r="C35" s="21"/>
      <c r="D35" s="21"/>
      <c r="E35" s="21"/>
      <c r="F35" s="21"/>
      <c r="G35" s="58"/>
      <c r="H35" s="58"/>
      <c r="I35" s="21"/>
      <c r="J35" s="58"/>
      <c r="K35" s="58"/>
      <c r="L35" s="21"/>
      <c r="M35" s="21"/>
      <c r="N35" s="58"/>
      <c r="O35" s="58"/>
      <c r="P35" s="58"/>
      <c r="Q35" s="21"/>
      <c r="R35" s="21"/>
      <c r="S35" s="21"/>
      <c r="T35" s="21"/>
      <c r="U35" s="58"/>
      <c r="V35" s="58"/>
      <c r="W35" s="58"/>
      <c r="X35" s="58"/>
      <c r="Y35" s="58"/>
      <c r="Z35" s="58"/>
    </row>
    <row r="36" spans="1:26" s="30" customFormat="1" x14ac:dyDescent="0.25">
      <c r="A36" s="181" t="s">
        <v>58</v>
      </c>
      <c r="B36" s="14" t="s">
        <v>54</v>
      </c>
      <c r="C36" s="154" t="s">
        <v>101</v>
      </c>
      <c r="D36" s="155"/>
      <c r="E36" s="154" t="s">
        <v>101</v>
      </c>
      <c r="F36" s="155"/>
      <c r="G36" s="120">
        <v>1800</v>
      </c>
      <c r="H36" s="120">
        <v>2800</v>
      </c>
      <c r="I36" s="121" t="s">
        <v>101</v>
      </c>
      <c r="J36" s="120">
        <v>2500</v>
      </c>
      <c r="K36" s="120">
        <v>3700</v>
      </c>
      <c r="L36" s="121" t="s">
        <v>101</v>
      </c>
      <c r="M36" s="121" t="s">
        <v>101</v>
      </c>
      <c r="N36" s="120">
        <v>2000</v>
      </c>
      <c r="O36" s="120">
        <v>2000</v>
      </c>
      <c r="P36" s="120">
        <v>2000</v>
      </c>
      <c r="Q36" s="120">
        <f>10000*0.35</f>
        <v>3500</v>
      </c>
      <c r="R36" s="120">
        <f>10000*0.65</f>
        <v>6500</v>
      </c>
      <c r="S36" s="120">
        <f>10000*0.35</f>
        <v>3500</v>
      </c>
      <c r="T36" s="120">
        <f>10000*0.65</f>
        <v>6500</v>
      </c>
      <c r="U36" s="120">
        <v>6600</v>
      </c>
      <c r="V36" s="120">
        <v>6600</v>
      </c>
      <c r="W36" s="120">
        <v>7600</v>
      </c>
      <c r="X36" s="120">
        <v>7600</v>
      </c>
      <c r="Y36" s="120">
        <v>8600</v>
      </c>
      <c r="Z36" s="120">
        <v>8600</v>
      </c>
    </row>
    <row r="37" spans="1:26" s="30" customFormat="1" ht="30" x14ac:dyDescent="0.25">
      <c r="A37" s="182"/>
      <c r="B37" s="14" t="s">
        <v>55</v>
      </c>
      <c r="C37" s="152" t="s">
        <v>101</v>
      </c>
      <c r="D37" s="153"/>
      <c r="E37" s="152" t="s">
        <v>101</v>
      </c>
      <c r="F37" s="153"/>
      <c r="G37" s="179">
        <v>168.06</v>
      </c>
      <c r="H37" s="180"/>
      <c r="I37" s="74" t="s">
        <v>101</v>
      </c>
      <c r="J37" s="179">
        <v>228.39</v>
      </c>
      <c r="K37" s="180"/>
      <c r="L37" s="74" t="s">
        <v>101</v>
      </c>
      <c r="M37" s="74" t="s">
        <v>101</v>
      </c>
      <c r="N37" s="53">
        <v>27.2</v>
      </c>
      <c r="O37" s="53">
        <v>27.2</v>
      </c>
      <c r="P37" s="53">
        <v>27.2</v>
      </c>
      <c r="Q37" s="186">
        <f>(Q38*Q36)+(R38*R36)</f>
        <v>303.62</v>
      </c>
      <c r="R37" s="187"/>
      <c r="S37" s="186">
        <f>(S38*S36)+(T38*T36)</f>
        <v>303.62</v>
      </c>
      <c r="T37" s="187"/>
      <c r="U37" s="53">
        <v>65.34</v>
      </c>
      <c r="V37" s="53">
        <v>65.34</v>
      </c>
      <c r="W37" s="53">
        <v>67.64</v>
      </c>
      <c r="X37" s="53">
        <v>67.64</v>
      </c>
      <c r="Y37" s="53">
        <v>73.100000000000009</v>
      </c>
      <c r="Z37" s="53">
        <v>73.100000000000009</v>
      </c>
    </row>
    <row r="38" spans="1:26" s="30" customFormat="1" x14ac:dyDescent="0.25">
      <c r="A38" s="182"/>
      <c r="B38" s="59" t="s">
        <v>114</v>
      </c>
      <c r="C38" s="152" t="s">
        <v>101</v>
      </c>
      <c r="D38" s="153"/>
      <c r="E38" s="152" t="s">
        <v>101</v>
      </c>
      <c r="F38" s="153"/>
      <c r="G38" s="77">
        <v>7.3300000000000004E-2</v>
      </c>
      <c r="H38" s="77">
        <v>1.29E-2</v>
      </c>
      <c r="I38" s="74" t="s">
        <v>101</v>
      </c>
      <c r="J38" s="77">
        <v>7.3300000000000004E-2</v>
      </c>
      <c r="K38" s="77">
        <v>1.2200000000000001E-2</v>
      </c>
      <c r="L38" s="74" t="s">
        <v>101</v>
      </c>
      <c r="M38" s="74" t="s">
        <v>101</v>
      </c>
      <c r="N38" s="78">
        <v>1.3599999999999999E-2</v>
      </c>
      <c r="O38" s="78">
        <v>1.3599999999999999E-2</v>
      </c>
      <c r="P38" s="78">
        <v>1.3599999999999999E-2</v>
      </c>
      <c r="Q38" s="105">
        <f>Q12*0.94</f>
        <v>6.5799999999999997E-2</v>
      </c>
      <c r="R38" s="105">
        <f>R12*0.94</f>
        <v>1.128E-2</v>
      </c>
      <c r="S38" s="105">
        <f>S12*0.94</f>
        <v>6.5799999999999997E-2</v>
      </c>
      <c r="T38" s="105">
        <f>T12*0.94</f>
        <v>1.128E-2</v>
      </c>
      <c r="U38" s="78">
        <v>9.9000000000000008E-3</v>
      </c>
      <c r="V38" s="78">
        <v>9.9000000000000008E-3</v>
      </c>
      <c r="W38" s="78">
        <v>8.8999999999999999E-3</v>
      </c>
      <c r="X38" s="78">
        <v>8.8999999999999999E-3</v>
      </c>
      <c r="Y38" s="78">
        <v>8.5000000000000006E-3</v>
      </c>
      <c r="Z38" s="78">
        <v>8.5000000000000006E-3</v>
      </c>
    </row>
    <row r="39" spans="1:26" s="30" customFormat="1" x14ac:dyDescent="0.25">
      <c r="A39" s="182"/>
      <c r="B39" s="14" t="s">
        <v>49</v>
      </c>
      <c r="C39" s="152" t="s">
        <v>101</v>
      </c>
      <c r="D39" s="153"/>
      <c r="E39" s="152" t="s">
        <v>101</v>
      </c>
      <c r="F39" s="153"/>
      <c r="G39" s="79">
        <v>3.4106412005457023E-3</v>
      </c>
      <c r="H39" s="79">
        <v>1.937984496124031E-2</v>
      </c>
      <c r="I39" s="74" t="s">
        <v>101</v>
      </c>
      <c r="J39" s="79">
        <v>3.4106412005457023E-3</v>
      </c>
      <c r="K39" s="79">
        <v>2.0491803278688523E-2</v>
      </c>
      <c r="L39" s="74" t="s">
        <v>101</v>
      </c>
      <c r="M39" s="74" t="s">
        <v>101</v>
      </c>
      <c r="N39" s="79">
        <v>1.8382352941176471E-2</v>
      </c>
      <c r="O39" s="79">
        <v>1.8382352941176471E-2</v>
      </c>
      <c r="P39" s="79">
        <v>1.8382352941176471E-2</v>
      </c>
      <c r="Q39" s="79">
        <f>0.00025/Q38</f>
        <v>3.7993920972644378E-3</v>
      </c>
      <c r="R39" s="79">
        <f>0.00025/R38</f>
        <v>2.2163120567375887E-2</v>
      </c>
      <c r="S39" s="79">
        <f>0.00025/S38</f>
        <v>3.7993920972644378E-3</v>
      </c>
      <c r="T39" s="79">
        <f>0.00025/T38</f>
        <v>2.2163120567375887E-2</v>
      </c>
      <c r="U39" s="79">
        <v>2.5252525252525252E-2</v>
      </c>
      <c r="V39" s="79">
        <v>2.5252525252525252E-2</v>
      </c>
      <c r="W39" s="79">
        <v>2.8089887640449437E-2</v>
      </c>
      <c r="X39" s="79">
        <v>2.8089887640449437E-2</v>
      </c>
      <c r="Y39" s="79">
        <v>2.9411764705882353E-2</v>
      </c>
      <c r="Z39" s="79">
        <v>2.9411764705882353E-2</v>
      </c>
    </row>
    <row r="40" spans="1:26" s="30" customFormat="1" x14ac:dyDescent="0.25">
      <c r="A40" s="182"/>
      <c r="B40" s="24" t="s">
        <v>50</v>
      </c>
      <c r="C40" s="152" t="s">
        <v>101</v>
      </c>
      <c r="D40" s="153"/>
      <c r="E40" s="152" t="s">
        <v>101</v>
      </c>
      <c r="F40" s="153"/>
      <c r="G40" s="150">
        <v>0.25</v>
      </c>
      <c r="H40" s="151"/>
      <c r="I40" s="74" t="s">
        <v>101</v>
      </c>
      <c r="J40" s="150">
        <v>0.25</v>
      </c>
      <c r="K40" s="151"/>
      <c r="L40" s="74" t="s">
        <v>101</v>
      </c>
      <c r="M40" s="74" t="s">
        <v>101</v>
      </c>
      <c r="N40" s="79">
        <v>0.25</v>
      </c>
      <c r="O40" s="79">
        <v>0.25</v>
      </c>
      <c r="P40" s="79">
        <v>0.25</v>
      </c>
      <c r="Q40" s="150">
        <v>0.25</v>
      </c>
      <c r="R40" s="151"/>
      <c r="S40" s="150">
        <v>0.25</v>
      </c>
      <c r="T40" s="151"/>
      <c r="U40" s="79">
        <v>0.25</v>
      </c>
      <c r="V40" s="79">
        <v>0.25</v>
      </c>
      <c r="W40" s="79">
        <v>0.25</v>
      </c>
      <c r="X40" s="79">
        <v>0.25</v>
      </c>
      <c r="Y40" s="79">
        <v>0.25</v>
      </c>
      <c r="Z40" s="79">
        <v>0.25</v>
      </c>
    </row>
    <row r="41" spans="1:26" s="30" customFormat="1" x14ac:dyDescent="0.25">
      <c r="A41" s="183"/>
      <c r="B41" s="24" t="s">
        <v>51</v>
      </c>
      <c r="C41" s="152" t="s">
        <v>101</v>
      </c>
      <c r="D41" s="153"/>
      <c r="E41" s="152" t="s">
        <v>101</v>
      </c>
      <c r="F41" s="153"/>
      <c r="G41" s="150" t="s">
        <v>116</v>
      </c>
      <c r="H41" s="151"/>
      <c r="I41" s="74" t="s">
        <v>101</v>
      </c>
      <c r="J41" s="150" t="s">
        <v>116</v>
      </c>
      <c r="K41" s="151"/>
      <c r="L41" s="74" t="s">
        <v>101</v>
      </c>
      <c r="M41" s="74" t="s">
        <v>101</v>
      </c>
      <c r="N41" s="79" t="s">
        <v>116</v>
      </c>
      <c r="O41" s="79" t="s">
        <v>116</v>
      </c>
      <c r="P41" s="79" t="s">
        <v>116</v>
      </c>
      <c r="Q41" s="150" t="s">
        <v>116</v>
      </c>
      <c r="R41" s="151"/>
      <c r="S41" s="150" t="s">
        <v>116</v>
      </c>
      <c r="T41" s="151"/>
      <c r="U41" s="79" t="s">
        <v>116</v>
      </c>
      <c r="V41" s="79" t="s">
        <v>116</v>
      </c>
      <c r="W41" s="79" t="s">
        <v>116</v>
      </c>
      <c r="X41" s="79" t="s">
        <v>116</v>
      </c>
      <c r="Y41" s="79" t="s">
        <v>116</v>
      </c>
      <c r="Z41" s="79" t="s">
        <v>116</v>
      </c>
    </row>
    <row r="42" spans="1:26" x14ac:dyDescent="0.25">
      <c r="A42" s="22"/>
      <c r="B42" s="61" t="s">
        <v>117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58"/>
      <c r="O42" s="58"/>
      <c r="P42" s="58"/>
      <c r="Q42" s="21"/>
      <c r="R42" s="21"/>
      <c r="S42" s="21"/>
      <c r="T42" s="21"/>
      <c r="U42" s="58"/>
      <c r="V42" s="58"/>
      <c r="W42" s="58"/>
      <c r="X42" s="58"/>
      <c r="Y42" s="58"/>
      <c r="Z42" s="58"/>
    </row>
    <row r="43" spans="1:26" ht="18.75" x14ac:dyDescent="0.25">
      <c r="A43" s="177" t="s">
        <v>60</v>
      </c>
      <c r="B43" s="17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9" t="s">
        <v>59</v>
      </c>
      <c r="B44" s="63" t="s">
        <v>120</v>
      </c>
      <c r="C44" s="152" t="s">
        <v>101</v>
      </c>
      <c r="D44" s="153"/>
      <c r="E44" s="152" t="s">
        <v>101</v>
      </c>
      <c r="F44" s="153"/>
      <c r="G44" s="156">
        <v>180</v>
      </c>
      <c r="H44" s="157"/>
      <c r="I44" s="74" t="s">
        <v>101</v>
      </c>
      <c r="J44" s="156">
        <v>180</v>
      </c>
      <c r="K44" s="157"/>
      <c r="L44" s="74" t="s">
        <v>101</v>
      </c>
      <c r="M44" s="74" t="s">
        <v>101</v>
      </c>
      <c r="N44" s="62">
        <v>180</v>
      </c>
      <c r="O44" s="62">
        <v>180</v>
      </c>
      <c r="P44" s="62">
        <v>180</v>
      </c>
      <c r="Q44" s="156">
        <v>180</v>
      </c>
      <c r="R44" s="157"/>
      <c r="S44" s="156">
        <v>180</v>
      </c>
      <c r="T44" s="157"/>
      <c r="U44" s="62">
        <v>180</v>
      </c>
      <c r="V44" s="62">
        <v>180</v>
      </c>
      <c r="W44" s="62">
        <v>180</v>
      </c>
      <c r="X44" s="62">
        <v>180</v>
      </c>
      <c r="Y44" s="62">
        <v>180</v>
      </c>
      <c r="Z44" s="62">
        <v>180</v>
      </c>
    </row>
    <row r="45" spans="1:26" ht="4.9000000000000004" customHeight="1" x14ac:dyDescent="0.25">
      <c r="A45" s="22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.75" x14ac:dyDescent="0.25">
      <c r="A46" s="188" t="s">
        <v>63</v>
      </c>
      <c r="B46" s="18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184" t="s">
        <v>121</v>
      </c>
      <c r="B47" s="185"/>
      <c r="C47" s="152" t="s">
        <v>101</v>
      </c>
      <c r="D47" s="153"/>
      <c r="E47" s="152" t="s">
        <v>101</v>
      </c>
      <c r="F47" s="153"/>
      <c r="G47" s="156">
        <v>80</v>
      </c>
      <c r="H47" s="157"/>
      <c r="I47" s="74" t="s">
        <v>101</v>
      </c>
      <c r="J47" s="156">
        <v>80</v>
      </c>
      <c r="K47" s="157"/>
      <c r="L47" s="74" t="s">
        <v>101</v>
      </c>
      <c r="M47" s="74" t="s">
        <v>101</v>
      </c>
      <c r="N47" s="62">
        <v>80</v>
      </c>
      <c r="O47" s="62">
        <v>80</v>
      </c>
      <c r="P47" s="62">
        <v>80</v>
      </c>
      <c r="Q47" s="156">
        <v>80</v>
      </c>
      <c r="R47" s="157"/>
      <c r="S47" s="156">
        <v>80</v>
      </c>
      <c r="T47" s="157"/>
      <c r="U47" s="62">
        <v>80</v>
      </c>
      <c r="V47" s="62">
        <v>80</v>
      </c>
      <c r="W47" s="62">
        <v>80</v>
      </c>
      <c r="X47" s="62">
        <v>80</v>
      </c>
      <c r="Y47" s="62">
        <v>80</v>
      </c>
      <c r="Z47" s="62">
        <v>80</v>
      </c>
    </row>
    <row r="48" spans="1:26" ht="18.75" x14ac:dyDescent="0.25">
      <c r="A48" s="99" t="s">
        <v>64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01" t="s">
        <v>65</v>
      </c>
      <c r="B49" s="202"/>
      <c r="C49" s="156" t="s">
        <v>101</v>
      </c>
      <c r="D49" s="157"/>
      <c r="E49" s="156" t="s">
        <v>101</v>
      </c>
      <c r="F49" s="157"/>
      <c r="G49" s="156">
        <v>207</v>
      </c>
      <c r="H49" s="157"/>
      <c r="I49" s="65" t="s">
        <v>101</v>
      </c>
      <c r="J49" s="156">
        <v>207</v>
      </c>
      <c r="K49" s="157"/>
      <c r="L49" s="65" t="s">
        <v>101</v>
      </c>
      <c r="M49" s="65" t="s">
        <v>101</v>
      </c>
      <c r="N49" s="62">
        <v>207</v>
      </c>
      <c r="O49" s="62">
        <v>207</v>
      </c>
      <c r="P49" s="62">
        <v>207</v>
      </c>
      <c r="Q49" s="156">
        <v>207</v>
      </c>
      <c r="R49" s="157"/>
      <c r="S49" s="156">
        <v>207</v>
      </c>
      <c r="T49" s="157"/>
      <c r="U49" s="62">
        <v>207</v>
      </c>
      <c r="V49" s="62">
        <v>207</v>
      </c>
      <c r="W49" s="62">
        <v>207</v>
      </c>
      <c r="X49" s="62">
        <v>207</v>
      </c>
      <c r="Y49" s="62">
        <v>207</v>
      </c>
      <c r="Z49" s="62">
        <v>207</v>
      </c>
    </row>
    <row r="50" spans="1:26" x14ac:dyDescent="0.25">
      <c r="A50" s="201" t="s">
        <v>66</v>
      </c>
      <c r="B50" s="202"/>
      <c r="C50" s="156" t="s">
        <v>101</v>
      </c>
      <c r="D50" s="157"/>
      <c r="E50" s="156" t="s">
        <v>101</v>
      </c>
      <c r="F50" s="157"/>
      <c r="G50" s="156" t="s">
        <v>101</v>
      </c>
      <c r="H50" s="157"/>
      <c r="I50" s="65" t="s">
        <v>101</v>
      </c>
      <c r="J50" s="156" t="s">
        <v>101</v>
      </c>
      <c r="K50" s="157"/>
      <c r="L50" s="65" t="s">
        <v>101</v>
      </c>
      <c r="M50" s="65" t="s">
        <v>101</v>
      </c>
      <c r="N50" s="108" t="s">
        <v>101</v>
      </c>
      <c r="O50" s="108" t="s">
        <v>101</v>
      </c>
      <c r="P50" s="108" t="s">
        <v>101</v>
      </c>
      <c r="Q50" s="156" t="s">
        <v>101</v>
      </c>
      <c r="R50" s="157"/>
      <c r="S50" s="156" t="s">
        <v>101</v>
      </c>
      <c r="T50" s="157"/>
      <c r="U50" s="65" t="s">
        <v>101</v>
      </c>
      <c r="V50" s="65" t="s">
        <v>101</v>
      </c>
      <c r="W50" s="65" t="s">
        <v>101</v>
      </c>
      <c r="X50" s="65" t="s">
        <v>101</v>
      </c>
      <c r="Y50" s="65" t="s">
        <v>101</v>
      </c>
      <c r="Z50" s="65" t="s">
        <v>101</v>
      </c>
    </row>
    <row r="51" spans="1:26" x14ac:dyDescent="0.25">
      <c r="A51" s="203" t="s">
        <v>118</v>
      </c>
      <c r="B51" s="204"/>
      <c r="C51" s="156" t="s">
        <v>101</v>
      </c>
      <c r="D51" s="157"/>
      <c r="E51" s="156" t="s">
        <v>101</v>
      </c>
      <c r="F51" s="157"/>
      <c r="G51" s="156">
        <v>207</v>
      </c>
      <c r="H51" s="157"/>
      <c r="I51" s="65" t="s">
        <v>101</v>
      </c>
      <c r="J51" s="156">
        <v>207</v>
      </c>
      <c r="K51" s="157"/>
      <c r="L51" s="65" t="s">
        <v>101</v>
      </c>
      <c r="M51" s="65" t="s">
        <v>101</v>
      </c>
      <c r="N51" s="62">
        <v>207</v>
      </c>
      <c r="O51" s="62">
        <v>207</v>
      </c>
      <c r="P51" s="62">
        <v>207</v>
      </c>
      <c r="Q51" s="156">
        <v>207</v>
      </c>
      <c r="R51" s="157"/>
      <c r="S51" s="156">
        <v>207</v>
      </c>
      <c r="T51" s="157"/>
      <c r="U51" s="62">
        <v>207</v>
      </c>
      <c r="V51" s="62">
        <v>207</v>
      </c>
      <c r="W51" s="62">
        <v>207</v>
      </c>
      <c r="X51" s="62">
        <v>207</v>
      </c>
      <c r="Y51" s="62">
        <v>207</v>
      </c>
      <c r="Z51" s="62">
        <v>207</v>
      </c>
    </row>
    <row r="52" spans="1:26" x14ac:dyDescent="0.25">
      <c r="A52" s="203" t="s">
        <v>119</v>
      </c>
      <c r="B52" s="204"/>
      <c r="C52" s="156" t="s">
        <v>101</v>
      </c>
      <c r="D52" s="157"/>
      <c r="E52" s="156" t="s">
        <v>101</v>
      </c>
      <c r="F52" s="157"/>
      <c r="G52" s="156">
        <v>207</v>
      </c>
      <c r="H52" s="157"/>
      <c r="I52" s="65" t="s">
        <v>101</v>
      </c>
      <c r="J52" s="156">
        <v>207</v>
      </c>
      <c r="K52" s="157"/>
      <c r="L52" s="65" t="s">
        <v>101</v>
      </c>
      <c r="M52" s="65" t="s">
        <v>101</v>
      </c>
      <c r="N52" s="62">
        <v>207</v>
      </c>
      <c r="O52" s="62">
        <v>207</v>
      </c>
      <c r="P52" s="62">
        <v>207</v>
      </c>
      <c r="Q52" s="156">
        <v>207</v>
      </c>
      <c r="R52" s="157"/>
      <c r="S52" s="156">
        <v>207</v>
      </c>
      <c r="T52" s="157"/>
      <c r="U52" s="62">
        <v>207</v>
      </c>
      <c r="V52" s="62">
        <v>207</v>
      </c>
      <c r="W52" s="62">
        <v>207</v>
      </c>
      <c r="X52" s="62">
        <v>207</v>
      </c>
      <c r="Y52" s="62">
        <v>207</v>
      </c>
      <c r="Z52" s="62">
        <v>207</v>
      </c>
    </row>
    <row r="53" spans="1:26" ht="18.75" x14ac:dyDescent="0.25">
      <c r="A53" s="188" t="s">
        <v>67</v>
      </c>
      <c r="B53" s="18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122"/>
    </row>
    <row r="54" spans="1:26" x14ac:dyDescent="0.25">
      <c r="A54" s="198" t="s">
        <v>68</v>
      </c>
      <c r="B54" s="27" t="s">
        <v>61</v>
      </c>
      <c r="C54" s="192" t="s">
        <v>101</v>
      </c>
      <c r="D54" s="193"/>
      <c r="E54" s="192" t="s">
        <v>101</v>
      </c>
      <c r="F54" s="193"/>
      <c r="G54" s="156">
        <v>150</v>
      </c>
      <c r="H54" s="157"/>
      <c r="I54" s="65" t="s">
        <v>101</v>
      </c>
      <c r="J54" s="156">
        <v>150</v>
      </c>
      <c r="K54" s="157"/>
      <c r="L54" s="54" t="s">
        <v>101</v>
      </c>
      <c r="M54" s="65" t="s">
        <v>101</v>
      </c>
      <c r="N54" s="65">
        <v>150</v>
      </c>
      <c r="O54" s="65">
        <v>150</v>
      </c>
      <c r="P54" s="65">
        <v>150</v>
      </c>
      <c r="Q54" s="156">
        <v>150</v>
      </c>
      <c r="R54" s="157"/>
      <c r="S54" s="156">
        <v>150</v>
      </c>
      <c r="T54" s="157"/>
      <c r="U54" s="65">
        <v>150</v>
      </c>
      <c r="V54" s="65">
        <v>150</v>
      </c>
      <c r="W54" s="65">
        <v>150</v>
      </c>
      <c r="X54" s="65">
        <v>150</v>
      </c>
      <c r="Y54" s="65">
        <v>150</v>
      </c>
      <c r="Z54" s="65">
        <v>150</v>
      </c>
    </row>
    <row r="55" spans="1:26" x14ac:dyDescent="0.25">
      <c r="A55" s="199"/>
      <c r="B55" s="27" t="s">
        <v>62</v>
      </c>
      <c r="C55" s="192" t="s">
        <v>101</v>
      </c>
      <c r="D55" s="193"/>
      <c r="E55" s="192" t="s">
        <v>101</v>
      </c>
      <c r="F55" s="193"/>
      <c r="G55" s="156" t="s">
        <v>101</v>
      </c>
      <c r="H55" s="157"/>
      <c r="I55" s="65" t="s">
        <v>101</v>
      </c>
      <c r="J55" s="156" t="s">
        <v>101</v>
      </c>
      <c r="K55" s="157"/>
      <c r="L55" s="54" t="s">
        <v>101</v>
      </c>
      <c r="M55" s="65" t="s">
        <v>101</v>
      </c>
      <c r="N55" s="65" t="s">
        <v>101</v>
      </c>
      <c r="O55" s="65" t="s">
        <v>101</v>
      </c>
      <c r="P55" s="65" t="s">
        <v>101</v>
      </c>
      <c r="Q55" s="156" t="s">
        <v>101</v>
      </c>
      <c r="R55" s="157"/>
      <c r="S55" s="156" t="s">
        <v>101</v>
      </c>
      <c r="T55" s="157"/>
      <c r="U55" s="65" t="s">
        <v>101</v>
      </c>
      <c r="V55" s="65" t="s">
        <v>101</v>
      </c>
      <c r="W55" s="65" t="s">
        <v>101</v>
      </c>
      <c r="X55" s="65" t="s">
        <v>101</v>
      </c>
      <c r="Y55" s="65" t="s">
        <v>101</v>
      </c>
      <c r="Z55" s="65" t="s">
        <v>101</v>
      </c>
    </row>
    <row r="56" spans="1:26" x14ac:dyDescent="0.25">
      <c r="A56" s="200"/>
      <c r="B56" s="64" t="s">
        <v>122</v>
      </c>
      <c r="C56" s="192" t="s">
        <v>101</v>
      </c>
      <c r="D56" s="193"/>
      <c r="E56" s="192" t="s">
        <v>101</v>
      </c>
      <c r="F56" s="193"/>
      <c r="G56" s="156">
        <v>40</v>
      </c>
      <c r="H56" s="157"/>
      <c r="I56" s="65" t="s">
        <v>101</v>
      </c>
      <c r="J56" s="156">
        <v>40</v>
      </c>
      <c r="K56" s="157"/>
      <c r="L56" s="54" t="s">
        <v>101</v>
      </c>
      <c r="M56" s="65" t="s">
        <v>101</v>
      </c>
      <c r="N56" s="65">
        <v>40</v>
      </c>
      <c r="O56" s="65">
        <v>40</v>
      </c>
      <c r="P56" s="65">
        <v>40</v>
      </c>
      <c r="Q56" s="156">
        <v>40</v>
      </c>
      <c r="R56" s="157"/>
      <c r="S56" s="156">
        <v>40</v>
      </c>
      <c r="T56" s="157"/>
      <c r="U56" s="65">
        <v>40</v>
      </c>
      <c r="V56" s="65">
        <v>40</v>
      </c>
      <c r="W56" s="65">
        <v>40</v>
      </c>
      <c r="X56" s="65">
        <v>40</v>
      </c>
      <c r="Y56" s="65">
        <v>40</v>
      </c>
      <c r="Z56" s="65">
        <v>40</v>
      </c>
    </row>
    <row r="57" spans="1:26" ht="4.9000000000000004" customHeight="1" x14ac:dyDescent="0.25">
      <c r="A57" s="22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123"/>
    </row>
    <row r="58" spans="1:26" x14ac:dyDescent="0.25">
      <c r="A58" s="198" t="s">
        <v>69</v>
      </c>
      <c r="B58" s="27" t="s">
        <v>61</v>
      </c>
      <c r="C58" s="192" t="s">
        <v>101</v>
      </c>
      <c r="D58" s="193"/>
      <c r="E58" s="192" t="s">
        <v>101</v>
      </c>
      <c r="F58" s="193"/>
      <c r="G58" s="156">
        <v>150</v>
      </c>
      <c r="H58" s="157"/>
      <c r="I58" s="65" t="s">
        <v>101</v>
      </c>
      <c r="J58" s="156">
        <v>150</v>
      </c>
      <c r="K58" s="157"/>
      <c r="L58" s="54" t="s">
        <v>101</v>
      </c>
      <c r="M58" s="65" t="s">
        <v>101</v>
      </c>
      <c r="N58" s="62">
        <v>150</v>
      </c>
      <c r="O58" s="62">
        <v>150</v>
      </c>
      <c r="P58" s="62">
        <v>150</v>
      </c>
      <c r="Q58" s="156">
        <v>150</v>
      </c>
      <c r="R58" s="157"/>
      <c r="S58" s="156">
        <v>150</v>
      </c>
      <c r="T58" s="157"/>
      <c r="U58" s="62">
        <v>150</v>
      </c>
      <c r="V58" s="62">
        <v>150</v>
      </c>
      <c r="W58" s="62">
        <v>150</v>
      </c>
      <c r="X58" s="62">
        <v>150</v>
      </c>
      <c r="Y58" s="62">
        <v>150</v>
      </c>
      <c r="Z58" s="62">
        <v>150</v>
      </c>
    </row>
    <row r="59" spans="1:26" x14ac:dyDescent="0.25">
      <c r="A59" s="199"/>
      <c r="B59" s="64" t="s">
        <v>123</v>
      </c>
      <c r="C59" s="192" t="s">
        <v>101</v>
      </c>
      <c r="D59" s="193"/>
      <c r="E59" s="192" t="s">
        <v>101</v>
      </c>
      <c r="F59" s="193"/>
      <c r="G59" s="156">
        <v>1</v>
      </c>
      <c r="H59" s="157"/>
      <c r="I59" s="65" t="s">
        <v>101</v>
      </c>
      <c r="J59" s="156">
        <v>1</v>
      </c>
      <c r="K59" s="157"/>
      <c r="L59" s="54" t="s">
        <v>101</v>
      </c>
      <c r="M59" s="65" t="s">
        <v>101</v>
      </c>
      <c r="N59" s="62">
        <v>1</v>
      </c>
      <c r="O59" s="62">
        <v>1</v>
      </c>
      <c r="P59" s="62">
        <v>1</v>
      </c>
      <c r="Q59" s="156">
        <v>1</v>
      </c>
      <c r="R59" s="157"/>
      <c r="S59" s="156">
        <v>1</v>
      </c>
      <c r="T59" s="157"/>
      <c r="U59" s="62">
        <v>1</v>
      </c>
      <c r="V59" s="62">
        <v>1</v>
      </c>
      <c r="W59" s="62">
        <v>1</v>
      </c>
      <c r="X59" s="62">
        <v>1</v>
      </c>
      <c r="Y59" s="62">
        <v>1</v>
      </c>
      <c r="Z59" s="62">
        <v>1</v>
      </c>
    </row>
    <row r="60" spans="1:26" x14ac:dyDescent="0.25">
      <c r="A60" s="200"/>
      <c r="B60" s="64" t="s">
        <v>122</v>
      </c>
      <c r="C60" s="192" t="s">
        <v>101</v>
      </c>
      <c r="D60" s="193"/>
      <c r="E60" s="192" t="s">
        <v>101</v>
      </c>
      <c r="F60" s="193"/>
      <c r="G60" s="156">
        <v>40</v>
      </c>
      <c r="H60" s="157"/>
      <c r="I60" s="65" t="s">
        <v>101</v>
      </c>
      <c r="J60" s="156">
        <v>40</v>
      </c>
      <c r="K60" s="157"/>
      <c r="L60" s="54" t="s">
        <v>101</v>
      </c>
      <c r="M60" s="65" t="s">
        <v>101</v>
      </c>
      <c r="N60" s="62">
        <v>40</v>
      </c>
      <c r="O60" s="62">
        <v>40</v>
      </c>
      <c r="P60" s="62">
        <v>40</v>
      </c>
      <c r="Q60" s="156">
        <v>40</v>
      </c>
      <c r="R60" s="157"/>
      <c r="S60" s="156">
        <v>40</v>
      </c>
      <c r="T60" s="157"/>
      <c r="U60" s="62">
        <v>40</v>
      </c>
      <c r="V60" s="62">
        <v>40</v>
      </c>
      <c r="W60" s="62">
        <v>40</v>
      </c>
      <c r="X60" s="62">
        <v>40</v>
      </c>
      <c r="Y60" s="62">
        <v>40</v>
      </c>
      <c r="Z60" s="62">
        <v>40</v>
      </c>
    </row>
    <row r="61" spans="1:26" ht="10.15" customHeight="1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124"/>
    </row>
    <row r="62" spans="1:26" s="39" customFormat="1" ht="30" x14ac:dyDescent="0.25">
      <c r="A62" s="42" t="s">
        <v>82</v>
      </c>
      <c r="B62" s="43" t="s">
        <v>61</v>
      </c>
      <c r="C62" s="194" t="s">
        <v>101</v>
      </c>
      <c r="D62" s="195"/>
      <c r="E62" s="194" t="s">
        <v>101</v>
      </c>
      <c r="F62" s="195"/>
      <c r="G62" s="196">
        <v>350</v>
      </c>
      <c r="H62" s="197"/>
      <c r="I62" s="118" t="s">
        <v>101</v>
      </c>
      <c r="J62" s="196">
        <v>350</v>
      </c>
      <c r="K62" s="197"/>
      <c r="L62" s="119" t="s">
        <v>101</v>
      </c>
      <c r="M62" s="118" t="s">
        <v>101</v>
      </c>
      <c r="N62" s="66">
        <v>350</v>
      </c>
      <c r="O62" s="66">
        <v>350</v>
      </c>
      <c r="P62" s="66">
        <v>350</v>
      </c>
      <c r="Q62" s="196">
        <v>350</v>
      </c>
      <c r="R62" s="197"/>
      <c r="S62" s="196">
        <v>350</v>
      </c>
      <c r="T62" s="197"/>
      <c r="U62" s="66">
        <v>350</v>
      </c>
      <c r="V62" s="66">
        <v>350</v>
      </c>
      <c r="W62" s="66">
        <v>350</v>
      </c>
      <c r="X62" s="66">
        <v>350</v>
      </c>
      <c r="Y62" s="66">
        <v>350</v>
      </c>
      <c r="Z62" s="66">
        <v>350</v>
      </c>
    </row>
    <row r="63" spans="1:26" ht="10.15" customHeight="1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124"/>
    </row>
    <row r="64" spans="1:26" x14ac:dyDescent="0.25">
      <c r="A64" s="190" t="s">
        <v>124</v>
      </c>
      <c r="B64" s="191"/>
      <c r="C64" s="192" t="s">
        <v>101</v>
      </c>
      <c r="D64" s="193"/>
      <c r="E64" s="192" t="s">
        <v>101</v>
      </c>
      <c r="F64" s="193"/>
      <c r="G64" s="156">
        <v>200</v>
      </c>
      <c r="H64" s="157"/>
      <c r="I64" s="65" t="s">
        <v>101</v>
      </c>
      <c r="J64" s="156">
        <v>200</v>
      </c>
      <c r="K64" s="157"/>
      <c r="L64" s="54" t="s">
        <v>101</v>
      </c>
      <c r="M64" s="65" t="s">
        <v>101</v>
      </c>
      <c r="N64" s="62">
        <v>200</v>
      </c>
      <c r="O64" s="62">
        <v>200</v>
      </c>
      <c r="P64" s="62">
        <v>200</v>
      </c>
      <c r="Q64" s="156">
        <v>200</v>
      </c>
      <c r="R64" s="157"/>
      <c r="S64" s="156">
        <v>200</v>
      </c>
      <c r="T64" s="157"/>
      <c r="U64" s="62">
        <v>200</v>
      </c>
      <c r="V64" s="62">
        <v>200</v>
      </c>
      <c r="W64" s="62">
        <v>200</v>
      </c>
      <c r="X64" s="62">
        <v>200</v>
      </c>
      <c r="Y64" s="62">
        <v>200</v>
      </c>
      <c r="Z64" s="62">
        <v>200</v>
      </c>
    </row>
    <row r="65" spans="1:26" x14ac:dyDescent="0.25">
      <c r="A65" s="190" t="s">
        <v>125</v>
      </c>
      <c r="B65" s="191"/>
      <c r="C65" s="192" t="s">
        <v>101</v>
      </c>
      <c r="D65" s="193"/>
      <c r="E65" s="192" t="s">
        <v>101</v>
      </c>
      <c r="F65" s="193"/>
      <c r="G65" s="156">
        <v>350</v>
      </c>
      <c r="H65" s="157"/>
      <c r="I65" s="65" t="s">
        <v>101</v>
      </c>
      <c r="J65" s="156">
        <v>350</v>
      </c>
      <c r="K65" s="157"/>
      <c r="L65" s="54" t="s">
        <v>101</v>
      </c>
      <c r="M65" s="65" t="s">
        <v>101</v>
      </c>
      <c r="N65" s="62">
        <v>350</v>
      </c>
      <c r="O65" s="62">
        <v>350</v>
      </c>
      <c r="P65" s="62">
        <v>350</v>
      </c>
      <c r="Q65" s="156">
        <v>350</v>
      </c>
      <c r="R65" s="157"/>
      <c r="S65" s="156">
        <v>350</v>
      </c>
      <c r="T65" s="157"/>
      <c r="U65" s="62">
        <v>350</v>
      </c>
      <c r="V65" s="62">
        <v>350</v>
      </c>
      <c r="W65" s="62">
        <v>350</v>
      </c>
      <c r="X65" s="62">
        <v>350</v>
      </c>
      <c r="Y65" s="62">
        <v>350</v>
      </c>
      <c r="Z65" s="62">
        <v>350</v>
      </c>
    </row>
    <row r="66" spans="1:26" x14ac:dyDescent="0.25">
      <c r="A66" s="190" t="s">
        <v>126</v>
      </c>
      <c r="B66" s="191"/>
      <c r="C66" s="192" t="s">
        <v>101</v>
      </c>
      <c r="D66" s="193"/>
      <c r="E66" s="192" t="s">
        <v>101</v>
      </c>
      <c r="F66" s="193"/>
      <c r="G66" s="156">
        <v>425</v>
      </c>
      <c r="H66" s="157"/>
      <c r="I66" s="65" t="s">
        <v>101</v>
      </c>
      <c r="J66" s="156">
        <v>425</v>
      </c>
      <c r="K66" s="157"/>
      <c r="L66" s="54" t="s">
        <v>101</v>
      </c>
      <c r="M66" s="65" t="s">
        <v>101</v>
      </c>
      <c r="N66" s="62">
        <v>425</v>
      </c>
      <c r="O66" s="62">
        <v>425</v>
      </c>
      <c r="P66" s="62">
        <v>425</v>
      </c>
      <c r="Q66" s="156">
        <v>425</v>
      </c>
      <c r="R66" s="157"/>
      <c r="S66" s="156">
        <v>425</v>
      </c>
      <c r="T66" s="157"/>
      <c r="U66" s="62">
        <v>425</v>
      </c>
      <c r="V66" s="62">
        <v>425</v>
      </c>
      <c r="W66" s="62">
        <v>425</v>
      </c>
      <c r="X66" s="62">
        <v>425</v>
      </c>
      <c r="Y66" s="62">
        <v>425</v>
      </c>
      <c r="Z66" s="62">
        <v>425</v>
      </c>
    </row>
    <row r="67" spans="1:26" ht="10.1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125"/>
    </row>
  </sheetData>
  <mergeCells count="252">
    <mergeCell ref="E6:F6"/>
    <mergeCell ref="E7:F7"/>
    <mergeCell ref="E9:F9"/>
    <mergeCell ref="E10:F10"/>
    <mergeCell ref="E18:F18"/>
    <mergeCell ref="E49:F49"/>
    <mergeCell ref="E50:F50"/>
    <mergeCell ref="E51:F51"/>
    <mergeCell ref="J54:K54"/>
    <mergeCell ref="E52:F52"/>
    <mergeCell ref="G23:H23"/>
    <mergeCell ref="J23:K23"/>
    <mergeCell ref="G7:H7"/>
    <mergeCell ref="J7:K7"/>
    <mergeCell ref="G10:H10"/>
    <mergeCell ref="J9:K9"/>
    <mergeCell ref="J10:K10"/>
    <mergeCell ref="G19:H19"/>
    <mergeCell ref="G6:H6"/>
    <mergeCell ref="J20:K20"/>
    <mergeCell ref="J15:K15"/>
    <mergeCell ref="J16:K16"/>
    <mergeCell ref="G26:H26"/>
    <mergeCell ref="G27:H27"/>
    <mergeCell ref="S59:T59"/>
    <mergeCell ref="S60:T60"/>
    <mergeCell ref="S62:T62"/>
    <mergeCell ref="S64:T64"/>
    <mergeCell ref="Q62:R62"/>
    <mergeCell ref="Q59:R59"/>
    <mergeCell ref="C6:D6"/>
    <mergeCell ref="C7:D7"/>
    <mergeCell ref="C9:D9"/>
    <mergeCell ref="C10:D10"/>
    <mergeCell ref="C18:D18"/>
    <mergeCell ref="C49:D49"/>
    <mergeCell ref="C50:D50"/>
    <mergeCell ref="C51:D51"/>
    <mergeCell ref="S7:T7"/>
    <mergeCell ref="S9:T9"/>
    <mergeCell ref="S10:T10"/>
    <mergeCell ref="G9:H9"/>
    <mergeCell ref="S55:T55"/>
    <mergeCell ref="S56:T56"/>
    <mergeCell ref="S58:T58"/>
    <mergeCell ref="S49:T49"/>
    <mergeCell ref="S50:T50"/>
    <mergeCell ref="S51:T51"/>
    <mergeCell ref="J49:K49"/>
    <mergeCell ref="J50:K50"/>
    <mergeCell ref="J59:K59"/>
    <mergeCell ref="J56:K56"/>
    <mergeCell ref="G54:H54"/>
    <mergeCell ref="Q60:R60"/>
    <mergeCell ref="G37:H37"/>
    <mergeCell ref="G20:H20"/>
    <mergeCell ref="J60:K60"/>
    <mergeCell ref="J58:K58"/>
    <mergeCell ref="Q49:R49"/>
    <mergeCell ref="Q56:R56"/>
    <mergeCell ref="Q50:R50"/>
    <mergeCell ref="J52:K52"/>
    <mergeCell ref="Q52:R52"/>
    <mergeCell ref="J51:K51"/>
    <mergeCell ref="Q51:R51"/>
    <mergeCell ref="G49:H49"/>
    <mergeCell ref="J55:K55"/>
    <mergeCell ref="Q54:R54"/>
    <mergeCell ref="G51:H51"/>
    <mergeCell ref="G56:H56"/>
    <mergeCell ref="A54:A56"/>
    <mergeCell ref="C54:D54"/>
    <mergeCell ref="C55:D55"/>
    <mergeCell ref="C56:D56"/>
    <mergeCell ref="C58:D58"/>
    <mergeCell ref="A49:B49"/>
    <mergeCell ref="A50:B50"/>
    <mergeCell ref="A52:B52"/>
    <mergeCell ref="A51:B51"/>
    <mergeCell ref="C52:D52"/>
    <mergeCell ref="A64:B64"/>
    <mergeCell ref="C59:D59"/>
    <mergeCell ref="C60:D60"/>
    <mergeCell ref="C62:D62"/>
    <mergeCell ref="C64:D64"/>
    <mergeCell ref="A10:B10"/>
    <mergeCell ref="E64:F64"/>
    <mergeCell ref="Q55:R55"/>
    <mergeCell ref="Q47:R47"/>
    <mergeCell ref="G50:H50"/>
    <mergeCell ref="G52:H52"/>
    <mergeCell ref="G62:H62"/>
    <mergeCell ref="G60:H60"/>
    <mergeCell ref="E54:F54"/>
    <mergeCell ref="E55:F55"/>
    <mergeCell ref="E56:F56"/>
    <mergeCell ref="E58:F58"/>
    <mergeCell ref="E59:F59"/>
    <mergeCell ref="J30:K30"/>
    <mergeCell ref="Q18:R18"/>
    <mergeCell ref="Q23:R23"/>
    <mergeCell ref="Q20:R20"/>
    <mergeCell ref="A58:A60"/>
    <mergeCell ref="A53:B53"/>
    <mergeCell ref="J66:K66"/>
    <mergeCell ref="E60:F60"/>
    <mergeCell ref="E62:F62"/>
    <mergeCell ref="G55:H55"/>
    <mergeCell ref="Q65:R65"/>
    <mergeCell ref="Q66:R66"/>
    <mergeCell ref="E65:F65"/>
    <mergeCell ref="E66:F66"/>
    <mergeCell ref="C65:D65"/>
    <mergeCell ref="C66:D66"/>
    <mergeCell ref="Q64:R64"/>
    <mergeCell ref="G64:H64"/>
    <mergeCell ref="J64:K64"/>
    <mergeCell ref="J62:K62"/>
    <mergeCell ref="Q58:R58"/>
    <mergeCell ref="G58:H58"/>
    <mergeCell ref="G59:H59"/>
    <mergeCell ref="S66:T66"/>
    <mergeCell ref="J19:K19"/>
    <mergeCell ref="G18:H18"/>
    <mergeCell ref="A18:A20"/>
    <mergeCell ref="A43:B43"/>
    <mergeCell ref="A29:A34"/>
    <mergeCell ref="A36:A41"/>
    <mergeCell ref="A22:A27"/>
    <mergeCell ref="A47:B47"/>
    <mergeCell ref="S18:T18"/>
    <mergeCell ref="S23:T23"/>
    <mergeCell ref="S30:T30"/>
    <mergeCell ref="S37:T37"/>
    <mergeCell ref="S44:T44"/>
    <mergeCell ref="S47:T47"/>
    <mergeCell ref="J47:K47"/>
    <mergeCell ref="G47:H47"/>
    <mergeCell ref="A46:B46"/>
    <mergeCell ref="G30:H30"/>
    <mergeCell ref="A65:B65"/>
    <mergeCell ref="A66:B66"/>
    <mergeCell ref="G65:H65"/>
    <mergeCell ref="G66:H66"/>
    <mergeCell ref="J65:K65"/>
    <mergeCell ref="A2:Z2"/>
    <mergeCell ref="A3:Z3"/>
    <mergeCell ref="A4:Z4"/>
    <mergeCell ref="A5:Z5"/>
    <mergeCell ref="S19:T19"/>
    <mergeCell ref="S20:T20"/>
    <mergeCell ref="S52:T52"/>
    <mergeCell ref="S54:T54"/>
    <mergeCell ref="S65:T65"/>
    <mergeCell ref="G44:H44"/>
    <mergeCell ref="J44:K44"/>
    <mergeCell ref="Q44:R44"/>
    <mergeCell ref="Q9:R9"/>
    <mergeCell ref="Q10:R10"/>
    <mergeCell ref="Q6:R6"/>
    <mergeCell ref="J18:K18"/>
    <mergeCell ref="Q7:R7"/>
    <mergeCell ref="A6:B8"/>
    <mergeCell ref="A12:A16"/>
    <mergeCell ref="A9:B9"/>
    <mergeCell ref="S6:T6"/>
    <mergeCell ref="J6:K6"/>
    <mergeCell ref="A11:B11"/>
    <mergeCell ref="J37:K37"/>
    <mergeCell ref="C13:D13"/>
    <mergeCell ref="C14:D14"/>
    <mergeCell ref="C15:D15"/>
    <mergeCell ref="C16:D16"/>
    <mergeCell ref="E14:F14"/>
    <mergeCell ref="E15:F15"/>
    <mergeCell ref="E16:F16"/>
    <mergeCell ref="E13:F13"/>
    <mergeCell ref="G15:H15"/>
    <mergeCell ref="G16:H16"/>
    <mergeCell ref="C19:D19"/>
    <mergeCell ref="C20:D20"/>
    <mergeCell ref="C22:D22"/>
    <mergeCell ref="C23:D23"/>
    <mergeCell ref="C24:D24"/>
    <mergeCell ref="C25:D25"/>
    <mergeCell ref="C26:D26"/>
    <mergeCell ref="C27:D27"/>
    <mergeCell ref="E19:F19"/>
    <mergeCell ref="E20:F20"/>
    <mergeCell ref="E22:F22"/>
    <mergeCell ref="E23:F23"/>
    <mergeCell ref="E24:F24"/>
    <mergeCell ref="E25:F25"/>
    <mergeCell ref="E26:F26"/>
    <mergeCell ref="E27:F27"/>
    <mergeCell ref="J26:K26"/>
    <mergeCell ref="J27:K27"/>
    <mergeCell ref="C29:D29"/>
    <mergeCell ref="C30:D30"/>
    <mergeCell ref="C31:D31"/>
    <mergeCell ref="C32:D32"/>
    <mergeCell ref="C33:D33"/>
    <mergeCell ref="C34:D34"/>
    <mergeCell ref="E29:F29"/>
    <mergeCell ref="E30:F30"/>
    <mergeCell ref="E31:F31"/>
    <mergeCell ref="E32:F32"/>
    <mergeCell ref="E33:F33"/>
    <mergeCell ref="E34:F34"/>
    <mergeCell ref="C44:D44"/>
    <mergeCell ref="E44:F44"/>
    <mergeCell ref="C47:D47"/>
    <mergeCell ref="E47:F47"/>
    <mergeCell ref="G33:H33"/>
    <mergeCell ref="G34:H34"/>
    <mergeCell ref="G40:H40"/>
    <mergeCell ref="G41:H41"/>
    <mergeCell ref="J33:K33"/>
    <mergeCell ref="J34:K34"/>
    <mergeCell ref="J40:K40"/>
    <mergeCell ref="J41:K41"/>
    <mergeCell ref="C36:D36"/>
    <mergeCell ref="C37:D37"/>
    <mergeCell ref="C38:D38"/>
    <mergeCell ref="C39:D39"/>
    <mergeCell ref="C40:D40"/>
    <mergeCell ref="C41:D41"/>
    <mergeCell ref="E36:F36"/>
    <mergeCell ref="E37:F37"/>
    <mergeCell ref="E38:F38"/>
    <mergeCell ref="E39:F39"/>
    <mergeCell ref="E40:F40"/>
    <mergeCell ref="E41:F41"/>
    <mergeCell ref="Q15:R15"/>
    <mergeCell ref="Q16:R16"/>
    <mergeCell ref="Q26:R26"/>
    <mergeCell ref="Q27:R27"/>
    <mergeCell ref="Q33:R33"/>
    <mergeCell ref="Q34:R34"/>
    <mergeCell ref="Q40:R40"/>
    <mergeCell ref="Q41:R41"/>
    <mergeCell ref="S26:T26"/>
    <mergeCell ref="S27:T27"/>
    <mergeCell ref="S33:T33"/>
    <mergeCell ref="S34:T34"/>
    <mergeCell ref="S40:T40"/>
    <mergeCell ref="S41:T41"/>
    <mergeCell ref="S15:T15"/>
    <mergeCell ref="S16:T16"/>
    <mergeCell ref="Q30:R30"/>
    <mergeCell ref="Q37:R37"/>
    <mergeCell ref="Q19:R19"/>
  </mergeCells>
  <printOptions horizontalCentered="1"/>
  <pageMargins left="0.25" right="0.25" top="0.5" bottom="0.5" header="0" footer="0"/>
  <pageSetup scale="31" fitToHeight="0" orientation="landscape" r:id="rId1"/>
  <headerFooter>
    <oddHeader>&amp;C&amp;"-,Bold"&amp;20Service and Supplies Pricing Worksheet&amp;11
&amp;14Group B</oddHeader>
  </headerFooter>
  <rowBreaks count="1" manualBreakCount="1">
    <brk id="52" max="16383" man="1"/>
  </rowBreaks>
  <ignoredErrors>
    <ignoredError sqref="R22:S22 R29:S29 R36:S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showGridLines="0" zoomScaleNormal="100" workbookViewId="0"/>
  </sheetViews>
  <sheetFormatPr defaultRowHeight="15" x14ac:dyDescent="0.25"/>
  <cols>
    <col min="1" max="1" width="19.7109375" customWidth="1"/>
    <col min="2" max="2" width="14.28515625" customWidth="1"/>
    <col min="3" max="3" width="17.85546875" customWidth="1"/>
    <col min="4" max="7" width="13.7109375" customWidth="1"/>
    <col min="8" max="8" width="5.7109375" customWidth="1"/>
    <col min="9" max="13" width="11.7109375" customWidth="1"/>
  </cols>
  <sheetData>
    <row r="1" spans="1:13" ht="21" x14ac:dyDescent="0.35">
      <c r="A1" s="47" t="s">
        <v>0</v>
      </c>
      <c r="B1" s="205" t="s">
        <v>99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1" x14ac:dyDescent="0.35">
      <c r="A2" s="206" t="s">
        <v>72</v>
      </c>
      <c r="B2" s="206" t="s">
        <v>73</v>
      </c>
      <c r="C2" s="206" t="s">
        <v>74</v>
      </c>
      <c r="D2" s="214" t="s">
        <v>75</v>
      </c>
      <c r="E2" s="215"/>
      <c r="F2" s="215"/>
      <c r="G2" s="215"/>
      <c r="H2" s="31"/>
      <c r="I2" s="219" t="s">
        <v>89</v>
      </c>
      <c r="J2" s="219"/>
      <c r="K2" s="219"/>
      <c r="L2" s="219"/>
      <c r="M2" s="219"/>
    </row>
    <row r="3" spans="1:13" ht="30" x14ac:dyDescent="0.25">
      <c r="A3" s="207"/>
      <c r="B3" s="207"/>
      <c r="C3" s="207"/>
      <c r="D3" s="36" t="s">
        <v>76</v>
      </c>
      <c r="E3" s="36" t="s">
        <v>180</v>
      </c>
      <c r="F3" s="36" t="s">
        <v>77</v>
      </c>
      <c r="G3" s="36" t="s">
        <v>179</v>
      </c>
      <c r="H3" s="31"/>
      <c r="I3" s="48" t="s">
        <v>90</v>
      </c>
      <c r="J3" s="49" t="s">
        <v>76</v>
      </c>
      <c r="K3" s="49" t="s">
        <v>180</v>
      </c>
      <c r="L3" s="49" t="s">
        <v>77</v>
      </c>
      <c r="M3" s="49" t="s">
        <v>179</v>
      </c>
    </row>
    <row r="4" spans="1:13" x14ac:dyDescent="0.25">
      <c r="A4" s="35">
        <v>12</v>
      </c>
      <c r="B4" s="82">
        <v>2.4E-2</v>
      </c>
      <c r="C4" s="83">
        <v>43553</v>
      </c>
      <c r="D4" s="84">
        <v>8.6711255407339982E-2</v>
      </c>
      <c r="E4" s="84">
        <v>8.9505050000980219E-2</v>
      </c>
      <c r="F4" s="84">
        <v>8.6711255407339982E-2</v>
      </c>
      <c r="G4" s="84">
        <v>8.6711255407339982E-2</v>
      </c>
      <c r="H4" s="31"/>
      <c r="I4" s="50">
        <v>12</v>
      </c>
      <c r="J4" s="73">
        <f t="shared" ref="J4:L9" si="0">0.0035/D4</f>
        <v>4.0363848770937412E-2</v>
      </c>
      <c r="K4" s="73">
        <f t="shared" si="0"/>
        <v>3.9103938827604358E-2</v>
      </c>
      <c r="L4" s="73">
        <f>0.0035/F4</f>
        <v>4.0363848770937412E-2</v>
      </c>
      <c r="M4" s="73">
        <f>0.0035/G4</f>
        <v>4.0363848770937412E-2</v>
      </c>
    </row>
    <row r="5" spans="1:13" x14ac:dyDescent="0.25">
      <c r="A5" s="35">
        <v>18</v>
      </c>
      <c r="B5" s="82">
        <v>2.3350000000000003E-2</v>
      </c>
      <c r="C5" s="83">
        <v>43553</v>
      </c>
      <c r="D5" s="85">
        <v>5.8837286967134292E-2</v>
      </c>
      <c r="E5" s="85">
        <v>6.1604006045226214E-2</v>
      </c>
      <c r="F5" s="85">
        <v>5.8837286967134292E-2</v>
      </c>
      <c r="G5" s="216"/>
      <c r="H5" s="31"/>
      <c r="I5" s="50">
        <v>18</v>
      </c>
      <c r="J5" s="73">
        <f t="shared" si="0"/>
        <v>5.9486087486580616E-2</v>
      </c>
      <c r="K5" s="73">
        <f t="shared" si="0"/>
        <v>5.6814486990188526E-2</v>
      </c>
      <c r="L5" s="73">
        <f t="shared" si="0"/>
        <v>5.9486087486580616E-2</v>
      </c>
      <c r="M5" s="208"/>
    </row>
    <row r="6" spans="1:13" x14ac:dyDescent="0.25">
      <c r="A6" s="35">
        <v>24</v>
      </c>
      <c r="B6" s="82">
        <v>2.2700000000000001E-2</v>
      </c>
      <c r="C6" s="83">
        <v>43553</v>
      </c>
      <c r="D6" s="85">
        <v>4.4895081272581017E-2</v>
      </c>
      <c r="E6" s="85">
        <v>4.7668742126393271E-2</v>
      </c>
      <c r="F6" s="85">
        <v>4.4895081272581017E-2</v>
      </c>
      <c r="G6" s="217"/>
      <c r="H6" s="31"/>
      <c r="I6" s="50">
        <v>24</v>
      </c>
      <c r="J6" s="73">
        <f t="shared" si="0"/>
        <v>7.7959542577720461E-2</v>
      </c>
      <c r="K6" s="73">
        <f t="shared" si="0"/>
        <v>7.3423376491030104E-2</v>
      </c>
      <c r="L6" s="73">
        <f t="shared" si="0"/>
        <v>7.7959542577720461E-2</v>
      </c>
      <c r="M6" s="209"/>
    </row>
    <row r="7" spans="1:13" x14ac:dyDescent="0.25">
      <c r="A7" s="35">
        <v>36</v>
      </c>
      <c r="B7" s="82">
        <v>2.2100000000000002E-2</v>
      </c>
      <c r="C7" s="83">
        <v>43553</v>
      </c>
      <c r="D7" s="85">
        <v>3.0973202757483775E-2</v>
      </c>
      <c r="E7" s="85">
        <v>3.3795190059729315E-2</v>
      </c>
      <c r="F7" s="85">
        <v>3.0973202757483775E-2</v>
      </c>
      <c r="G7" s="217"/>
      <c r="H7" s="31"/>
      <c r="I7" s="50">
        <v>36</v>
      </c>
      <c r="J7" s="73">
        <f t="shared" si="0"/>
        <v>0.11300090686147485</v>
      </c>
      <c r="K7" s="73">
        <f t="shared" si="0"/>
        <v>0.10356503377593473</v>
      </c>
      <c r="L7" s="73">
        <f t="shared" si="0"/>
        <v>0.11300090686147485</v>
      </c>
      <c r="M7" s="209"/>
    </row>
    <row r="8" spans="1:13" x14ac:dyDescent="0.25">
      <c r="A8" s="35">
        <v>48</v>
      </c>
      <c r="B8" s="82">
        <v>2.2200000000000001E-2</v>
      </c>
      <c r="C8" s="83">
        <v>43553</v>
      </c>
      <c r="D8" s="85">
        <v>2.4048445769183874E-2</v>
      </c>
      <c r="E8" s="85">
        <v>2.6936816146321738E-2</v>
      </c>
      <c r="F8" s="85">
        <v>2.4048445769183874E-2</v>
      </c>
      <c r="G8" s="217"/>
      <c r="H8" s="31"/>
      <c r="I8" s="50">
        <v>48</v>
      </c>
      <c r="J8" s="73">
        <f t="shared" si="0"/>
        <v>0.14553955102100466</v>
      </c>
      <c r="K8" s="73">
        <f t="shared" si="0"/>
        <v>0.12993369301657168</v>
      </c>
      <c r="L8" s="73">
        <f t="shared" si="0"/>
        <v>0.14553955102100466</v>
      </c>
      <c r="M8" s="209"/>
    </row>
    <row r="9" spans="1:13" x14ac:dyDescent="0.25">
      <c r="A9" s="35">
        <v>60</v>
      </c>
      <c r="B9" s="82">
        <v>2.23E-2</v>
      </c>
      <c r="C9" s="83">
        <v>43553</v>
      </c>
      <c r="D9" s="85">
        <v>1.9909892701869401E-2</v>
      </c>
      <c r="E9" s="85">
        <v>2.2870985529460534E-2</v>
      </c>
      <c r="F9" s="85">
        <v>1.9909892701869401E-2</v>
      </c>
      <c r="G9" s="218"/>
      <c r="H9" s="31"/>
      <c r="I9" s="50">
        <v>60</v>
      </c>
      <c r="J9" s="73">
        <f t="shared" si="0"/>
        <v>0.17579200713981619</v>
      </c>
      <c r="K9" s="73">
        <f t="shared" si="0"/>
        <v>0.15303232103800626</v>
      </c>
      <c r="L9" s="73">
        <f t="shared" si="0"/>
        <v>0.17579200713981619</v>
      </c>
      <c r="M9" s="210"/>
    </row>
    <row r="10" spans="1:13" x14ac:dyDescent="0.25">
      <c r="A10" s="34"/>
      <c r="B10" s="34"/>
      <c r="C10" s="34"/>
      <c r="D10" s="32"/>
      <c r="E10" s="32"/>
      <c r="F10" s="32"/>
      <c r="G10" s="32"/>
      <c r="H10" s="31"/>
      <c r="I10" s="31"/>
      <c r="J10" s="31"/>
    </row>
    <row r="11" spans="1:13" x14ac:dyDescent="0.25">
      <c r="A11" s="211" t="s">
        <v>78</v>
      </c>
      <c r="B11" s="212"/>
      <c r="C11" s="213"/>
      <c r="D11" s="71">
        <v>0.05</v>
      </c>
      <c r="E11" s="71">
        <v>0.11</v>
      </c>
      <c r="F11" s="71">
        <v>0.05</v>
      </c>
      <c r="G11" s="71">
        <v>0.05</v>
      </c>
      <c r="H11" s="33"/>
      <c r="I11" s="31"/>
      <c r="J11" s="31"/>
    </row>
    <row r="12" spans="1:13" x14ac:dyDescent="0.25">
      <c r="A12" s="38"/>
      <c r="B12" s="38"/>
      <c r="C12" s="38"/>
      <c r="D12" s="37"/>
      <c r="E12" s="37"/>
      <c r="F12" s="37"/>
      <c r="G12" s="37"/>
      <c r="H12" s="33"/>
      <c r="I12" s="31"/>
      <c r="J12" s="31"/>
    </row>
  </sheetData>
  <mergeCells count="9">
    <mergeCell ref="B1:M1"/>
    <mergeCell ref="B2:B3"/>
    <mergeCell ref="C2:C3"/>
    <mergeCell ref="M5:M9"/>
    <mergeCell ref="A11:C11"/>
    <mergeCell ref="D2:G2"/>
    <mergeCell ref="A2:A3"/>
    <mergeCell ref="G5:G9"/>
    <mergeCell ref="I2:M2"/>
  </mergeCells>
  <pageMargins left="0.25" right="0.25" top="1" bottom="0.5" header="0.3" footer="0.3"/>
  <pageSetup scale="68" orientation="landscape" r:id="rId1"/>
  <headerFooter>
    <oddHeader>&amp;C&amp;"-,Bold"&amp;20Leasing and Rental Rates Worksheet&amp;11
&amp;14Group B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3"/>
  <sheetViews>
    <sheetView showGridLines="0" zoomScaleNormal="100" workbookViewId="0">
      <pane xSplit="2" ySplit="10" topLeftCell="C11" activePane="bottomRight" state="frozen"/>
      <selection activeCell="F21" sqref="F21"/>
      <selection pane="topRight" activeCell="F21" sqref="F21"/>
      <selection pane="bottomLeft" activeCell="F21" sqref="F21"/>
      <selection pane="bottomRight"/>
    </sheetView>
  </sheetViews>
  <sheetFormatPr defaultRowHeight="15" x14ac:dyDescent="0.25"/>
  <cols>
    <col min="1" max="1" width="20.85546875" customWidth="1"/>
    <col min="2" max="2" width="54.28515625" customWidth="1"/>
    <col min="3" max="5" width="11.140625" customWidth="1"/>
    <col min="6" max="6" width="9.5703125" bestFit="1" customWidth="1"/>
    <col min="7" max="7" width="11.140625" customWidth="1"/>
    <col min="8" max="8" width="9" bestFit="1" customWidth="1"/>
    <col min="9" max="9" width="16.42578125" bestFit="1" customWidth="1"/>
    <col min="10" max="10" width="17.5703125" bestFit="1" customWidth="1"/>
    <col min="11" max="11" width="16.42578125" bestFit="1" customWidth="1"/>
    <col min="12" max="12" width="17.5703125" bestFit="1" customWidth="1"/>
    <col min="13" max="13" width="16.42578125" bestFit="1" customWidth="1"/>
    <col min="14" max="14" width="17.5703125" bestFit="1" customWidth="1"/>
  </cols>
  <sheetData>
    <row r="1" spans="1:14" ht="21" x14ac:dyDescent="0.35">
      <c r="A1" s="47" t="s">
        <v>0</v>
      </c>
      <c r="B1" s="205" t="s">
        <v>99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26.25" x14ac:dyDescent="0.25">
      <c r="A2" s="144" t="s">
        <v>33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26.25" x14ac:dyDescent="0.25">
      <c r="A3" s="129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ht="26.25" x14ac:dyDescent="0.25">
      <c r="A4" s="129" t="s">
        <v>83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26.25" x14ac:dyDescent="0.25">
      <c r="A5" s="146" t="s">
        <v>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4.45" customHeight="1" x14ac:dyDescent="0.25">
      <c r="A6" s="166" t="s">
        <v>34</v>
      </c>
      <c r="B6" s="167"/>
      <c r="C6" s="160" t="s">
        <v>35</v>
      </c>
      <c r="D6" s="161"/>
      <c r="E6" s="160" t="s">
        <v>35</v>
      </c>
      <c r="F6" s="161"/>
      <c r="G6" s="160" t="s">
        <v>36</v>
      </c>
      <c r="H6" s="161"/>
      <c r="I6" s="87" t="s">
        <v>38</v>
      </c>
      <c r="J6" s="87" t="s">
        <v>38</v>
      </c>
      <c r="K6" s="87" t="s">
        <v>39</v>
      </c>
      <c r="L6" s="87" t="s">
        <v>39</v>
      </c>
      <c r="M6" s="87" t="s">
        <v>39</v>
      </c>
      <c r="N6" s="87" t="s">
        <v>39</v>
      </c>
    </row>
    <row r="7" spans="1:14" ht="14.45" customHeight="1" x14ac:dyDescent="0.25">
      <c r="A7" s="168"/>
      <c r="B7" s="169"/>
      <c r="C7" s="164" t="s">
        <v>70</v>
      </c>
      <c r="D7" s="165"/>
      <c r="E7" s="164" t="s">
        <v>70</v>
      </c>
      <c r="F7" s="165"/>
      <c r="G7" s="164" t="s">
        <v>40</v>
      </c>
      <c r="H7" s="165"/>
      <c r="I7" s="88" t="s">
        <v>42</v>
      </c>
      <c r="J7" s="88" t="s">
        <v>42</v>
      </c>
      <c r="K7" s="88" t="s">
        <v>71</v>
      </c>
      <c r="L7" s="88" t="s">
        <v>71</v>
      </c>
      <c r="M7" s="88" t="s">
        <v>71</v>
      </c>
      <c r="N7" s="88" t="s">
        <v>71</v>
      </c>
    </row>
    <row r="8" spans="1:14" x14ac:dyDescent="0.25">
      <c r="A8" s="170"/>
      <c r="B8" s="171"/>
      <c r="C8" s="12" t="s">
        <v>44</v>
      </c>
      <c r="D8" s="12" t="s">
        <v>43</v>
      </c>
      <c r="E8" s="12" t="s">
        <v>44</v>
      </c>
      <c r="F8" s="12" t="s">
        <v>43</v>
      </c>
      <c r="G8" s="12" t="s">
        <v>44</v>
      </c>
      <c r="H8" s="12" t="s">
        <v>43</v>
      </c>
      <c r="I8" s="12" t="s">
        <v>43</v>
      </c>
      <c r="J8" s="12" t="s">
        <v>43</v>
      </c>
      <c r="K8" s="12" t="s">
        <v>43</v>
      </c>
      <c r="L8" s="12" t="s">
        <v>43</v>
      </c>
      <c r="M8" s="12" t="s">
        <v>43</v>
      </c>
      <c r="N8" s="12" t="s">
        <v>43</v>
      </c>
    </row>
    <row r="9" spans="1:14" x14ac:dyDescent="0.25">
      <c r="A9" s="175" t="s">
        <v>10</v>
      </c>
      <c r="B9" s="176"/>
      <c r="C9" s="220" t="s">
        <v>99</v>
      </c>
      <c r="D9" s="221"/>
      <c r="E9" s="220" t="s">
        <v>99</v>
      </c>
      <c r="F9" s="221"/>
      <c r="G9" s="220" t="s">
        <v>99</v>
      </c>
      <c r="H9" s="221"/>
      <c r="I9" s="28" t="s">
        <v>99</v>
      </c>
      <c r="J9" s="28" t="s">
        <v>99</v>
      </c>
      <c r="K9" s="28" t="s">
        <v>99</v>
      </c>
      <c r="L9" s="28" t="s">
        <v>99</v>
      </c>
      <c r="M9" s="28" t="s">
        <v>99</v>
      </c>
      <c r="N9" s="28" t="s">
        <v>99</v>
      </c>
    </row>
    <row r="10" spans="1:14" ht="42" customHeight="1" x14ac:dyDescent="0.25">
      <c r="A10" s="175" t="s">
        <v>11</v>
      </c>
      <c r="B10" s="176"/>
      <c r="C10" s="158" t="s">
        <v>129</v>
      </c>
      <c r="D10" s="159"/>
      <c r="E10" s="220" t="s">
        <v>91</v>
      </c>
      <c r="F10" s="221"/>
      <c r="G10" s="220" t="s">
        <v>92</v>
      </c>
      <c r="H10" s="221"/>
      <c r="I10" s="28" t="s">
        <v>93</v>
      </c>
      <c r="J10" s="28" t="s">
        <v>94</v>
      </c>
      <c r="K10" s="28" t="s">
        <v>95</v>
      </c>
      <c r="L10" s="28" t="s">
        <v>96</v>
      </c>
      <c r="M10" s="28" t="s">
        <v>97</v>
      </c>
      <c r="N10" s="28" t="s">
        <v>98</v>
      </c>
    </row>
    <row r="11" spans="1:14" ht="18.75" x14ac:dyDescent="0.25">
      <c r="A11" s="177" t="s">
        <v>45</v>
      </c>
      <c r="B11" s="17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172" t="s">
        <v>46</v>
      </c>
      <c r="B12" s="6" t="s">
        <v>47</v>
      </c>
      <c r="C12" s="56">
        <v>0.18</v>
      </c>
      <c r="D12" s="56">
        <v>0.02</v>
      </c>
      <c r="E12" s="74">
        <v>7.8E-2</v>
      </c>
      <c r="F12" s="74">
        <v>1.37E-2</v>
      </c>
      <c r="G12" s="74">
        <v>7.8E-2</v>
      </c>
      <c r="H12" s="74">
        <v>1.2999999999999999E-2</v>
      </c>
      <c r="I12" s="56">
        <v>1.0500000000000001E-2</v>
      </c>
      <c r="J12" s="56">
        <v>1.0500000000000001E-2</v>
      </c>
      <c r="K12" s="56">
        <v>9.4999999999999998E-3</v>
      </c>
      <c r="L12" s="56">
        <v>9.4999999999999998E-3</v>
      </c>
      <c r="M12" s="56">
        <v>8.9999999999999993E-3</v>
      </c>
      <c r="N12" s="56">
        <v>8.9999999999999993E-3</v>
      </c>
    </row>
    <row r="13" spans="1:14" x14ac:dyDescent="0.25">
      <c r="A13" s="173"/>
      <c r="B13" s="7" t="s">
        <v>48</v>
      </c>
      <c r="C13" s="56">
        <v>8.0000000000000004E-4</v>
      </c>
      <c r="D13" s="56">
        <v>8.0000000000000004E-4</v>
      </c>
      <c r="E13" s="74">
        <v>5.9699999999999989E-2</v>
      </c>
      <c r="F13" s="74">
        <v>1.14E-2</v>
      </c>
      <c r="G13" s="74">
        <v>5.8499999999999996E-2</v>
      </c>
      <c r="H13" s="74">
        <v>1.0699999999999999E-2</v>
      </c>
      <c r="I13" s="56">
        <v>6.8999999999999999E-3</v>
      </c>
      <c r="J13" s="56">
        <v>6.8999999999999999E-3</v>
      </c>
      <c r="K13" s="56">
        <v>5.8999999999999999E-3</v>
      </c>
      <c r="L13" s="56">
        <v>5.8999999999999999E-3</v>
      </c>
      <c r="M13" s="56">
        <v>5.4000000000000003E-3</v>
      </c>
      <c r="N13" s="56">
        <v>5.4000000000000003E-3</v>
      </c>
    </row>
    <row r="14" spans="1:14" x14ac:dyDescent="0.25">
      <c r="A14" s="173"/>
      <c r="B14" s="24" t="s">
        <v>49</v>
      </c>
      <c r="C14" s="56" t="s">
        <v>101</v>
      </c>
      <c r="D14" s="56" t="s">
        <v>101</v>
      </c>
      <c r="E14" s="79">
        <v>3.205128205128205E-3</v>
      </c>
      <c r="F14" s="79">
        <v>1.824817518248175E-2</v>
      </c>
      <c r="G14" s="79">
        <v>3.205128205128205E-3</v>
      </c>
      <c r="H14" s="79">
        <v>1.9230769230769232E-2</v>
      </c>
      <c r="I14" s="75">
        <v>2.3809523809523808E-2</v>
      </c>
      <c r="J14" s="75">
        <v>2.3809523809523808E-2</v>
      </c>
      <c r="K14" s="75">
        <v>2.6315789473684213E-2</v>
      </c>
      <c r="L14" s="75">
        <v>2.6315789473684213E-2</v>
      </c>
      <c r="M14" s="75">
        <v>2.777777777777778E-2</v>
      </c>
      <c r="N14" s="75">
        <v>2.777777777777778E-2</v>
      </c>
    </row>
    <row r="15" spans="1:14" x14ac:dyDescent="0.25">
      <c r="A15" s="173"/>
      <c r="B15" s="24" t="s">
        <v>50</v>
      </c>
      <c r="C15" s="56" t="s">
        <v>101</v>
      </c>
      <c r="D15" s="56" t="s">
        <v>101</v>
      </c>
      <c r="E15" s="79">
        <v>0.25</v>
      </c>
      <c r="F15" s="79">
        <v>0.25</v>
      </c>
      <c r="G15" s="79">
        <v>0.25</v>
      </c>
      <c r="H15" s="79">
        <v>0.25</v>
      </c>
      <c r="I15" s="75">
        <v>0.25</v>
      </c>
      <c r="J15" s="75">
        <v>0.25</v>
      </c>
      <c r="K15" s="75">
        <v>0.25</v>
      </c>
      <c r="L15" s="75">
        <v>0.25</v>
      </c>
      <c r="M15" s="75">
        <v>0.25</v>
      </c>
      <c r="N15" s="75">
        <v>0.25</v>
      </c>
    </row>
    <row r="16" spans="1:14" x14ac:dyDescent="0.25">
      <c r="A16" s="174"/>
      <c r="B16" s="24" t="s">
        <v>51</v>
      </c>
      <c r="C16" s="56" t="s">
        <v>101</v>
      </c>
      <c r="D16" s="56" t="s">
        <v>101</v>
      </c>
      <c r="E16" s="79" t="s">
        <v>116</v>
      </c>
      <c r="F16" s="79" t="s">
        <v>116</v>
      </c>
      <c r="G16" s="79" t="s">
        <v>116</v>
      </c>
      <c r="H16" s="79" t="s">
        <v>116</v>
      </c>
      <c r="I16" s="75" t="s">
        <v>116</v>
      </c>
      <c r="J16" s="75" t="s">
        <v>116</v>
      </c>
      <c r="K16" s="75" t="s">
        <v>116</v>
      </c>
      <c r="L16" s="75" t="s">
        <v>116</v>
      </c>
      <c r="M16" s="75" t="s">
        <v>116</v>
      </c>
      <c r="N16" s="75" t="s">
        <v>116</v>
      </c>
    </row>
    <row r="17" spans="1:14" x14ac:dyDescent="0.25">
      <c r="A17" s="25"/>
      <c r="B17" s="60" t="s">
        <v>117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s="30" customFormat="1" x14ac:dyDescent="0.25">
      <c r="A18" s="181" t="s">
        <v>52</v>
      </c>
      <c r="B18" s="14" t="s">
        <v>131</v>
      </c>
      <c r="C18" s="222">
        <v>1</v>
      </c>
      <c r="D18" s="223"/>
      <c r="E18" s="162">
        <v>132</v>
      </c>
      <c r="F18" s="163"/>
      <c r="G18" s="162">
        <v>174</v>
      </c>
      <c r="H18" s="163"/>
      <c r="I18" s="53">
        <v>84</v>
      </c>
      <c r="J18" s="53">
        <v>84</v>
      </c>
      <c r="K18" s="53">
        <v>114</v>
      </c>
      <c r="L18" s="53">
        <v>114</v>
      </c>
      <c r="M18" s="53">
        <v>150</v>
      </c>
      <c r="N18" s="53">
        <v>150</v>
      </c>
    </row>
    <row r="19" spans="1:14" s="30" customFormat="1" x14ac:dyDescent="0.25">
      <c r="A19" s="182"/>
      <c r="B19" s="24" t="s">
        <v>50</v>
      </c>
      <c r="C19" s="56" t="s">
        <v>101</v>
      </c>
      <c r="D19" s="56" t="s">
        <v>101</v>
      </c>
      <c r="E19" s="224">
        <v>0.25</v>
      </c>
      <c r="F19" s="225"/>
      <c r="G19" s="224">
        <v>0.25</v>
      </c>
      <c r="H19" s="225"/>
      <c r="I19" s="79">
        <v>0.25</v>
      </c>
      <c r="J19" s="79">
        <v>0.25</v>
      </c>
      <c r="K19" s="79">
        <v>0.25</v>
      </c>
      <c r="L19" s="79">
        <v>0.25</v>
      </c>
      <c r="M19" s="79">
        <v>0.25</v>
      </c>
      <c r="N19" s="79">
        <v>0.25</v>
      </c>
    </row>
    <row r="20" spans="1:14" s="30" customFormat="1" x14ac:dyDescent="0.25">
      <c r="A20" s="183"/>
      <c r="B20" s="24" t="s">
        <v>51</v>
      </c>
      <c r="C20" s="56" t="s">
        <v>101</v>
      </c>
      <c r="D20" s="56" t="s">
        <v>101</v>
      </c>
      <c r="E20" s="224" t="s">
        <v>116</v>
      </c>
      <c r="F20" s="225"/>
      <c r="G20" s="224" t="s">
        <v>116</v>
      </c>
      <c r="H20" s="225"/>
      <c r="I20" s="79" t="s">
        <v>116</v>
      </c>
      <c r="J20" s="79" t="s">
        <v>116</v>
      </c>
      <c r="K20" s="79" t="s">
        <v>116</v>
      </c>
      <c r="L20" s="79" t="s">
        <v>116</v>
      </c>
      <c r="M20" s="79" t="s">
        <v>116</v>
      </c>
      <c r="N20" s="79" t="s">
        <v>116</v>
      </c>
    </row>
    <row r="21" spans="1:14" x14ac:dyDescent="0.25">
      <c r="A21" s="25"/>
      <c r="B21" s="60" t="s">
        <v>117</v>
      </c>
      <c r="C21" s="26"/>
      <c r="D21" s="26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s="30" customFormat="1" x14ac:dyDescent="0.25">
      <c r="A22" s="181" t="s">
        <v>53</v>
      </c>
      <c r="B22" s="14" t="s">
        <v>54</v>
      </c>
      <c r="C22" s="74" t="s">
        <v>101</v>
      </c>
      <c r="D22" s="74" t="s">
        <v>101</v>
      </c>
      <c r="E22" s="76">
        <v>1000</v>
      </c>
      <c r="F22" s="76">
        <v>1500</v>
      </c>
      <c r="G22" s="76">
        <v>1400</v>
      </c>
      <c r="H22" s="76">
        <v>2200</v>
      </c>
      <c r="I22" s="76">
        <v>4400</v>
      </c>
      <c r="J22" s="76">
        <v>4400</v>
      </c>
      <c r="K22" s="76">
        <v>5400</v>
      </c>
      <c r="L22" s="76">
        <v>5400</v>
      </c>
      <c r="M22" s="76">
        <v>6400</v>
      </c>
      <c r="N22" s="76">
        <v>6400</v>
      </c>
    </row>
    <row r="23" spans="1:14" s="30" customFormat="1" ht="14.45" customHeight="1" x14ac:dyDescent="0.25">
      <c r="A23" s="182"/>
      <c r="B23" s="14" t="s">
        <v>55</v>
      </c>
      <c r="C23" s="74" t="s">
        <v>101</v>
      </c>
      <c r="D23" s="74" t="s">
        <v>101</v>
      </c>
      <c r="E23" s="179">
        <v>96.5</v>
      </c>
      <c r="F23" s="180"/>
      <c r="G23" s="179">
        <v>134.9</v>
      </c>
      <c r="H23" s="180"/>
      <c r="I23" s="53">
        <v>45.32</v>
      </c>
      <c r="J23" s="53">
        <v>45.32</v>
      </c>
      <c r="K23" s="53">
        <v>50.22</v>
      </c>
      <c r="L23" s="53">
        <v>50.22</v>
      </c>
      <c r="M23" s="53">
        <v>56.32</v>
      </c>
      <c r="N23" s="53">
        <v>56.32</v>
      </c>
    </row>
    <row r="24" spans="1:14" s="30" customFormat="1" ht="14.45" customHeight="1" x14ac:dyDescent="0.25">
      <c r="A24" s="182"/>
      <c r="B24" s="46" t="s">
        <v>88</v>
      </c>
      <c r="C24" s="74" t="s">
        <v>101</v>
      </c>
      <c r="D24" s="74" t="s">
        <v>101</v>
      </c>
      <c r="E24" s="53" t="s">
        <v>101</v>
      </c>
      <c r="F24" s="53" t="s">
        <v>101</v>
      </c>
      <c r="G24" s="53" t="s">
        <v>101</v>
      </c>
      <c r="H24" s="53" t="s">
        <v>101</v>
      </c>
      <c r="I24" s="74" t="s">
        <v>101</v>
      </c>
      <c r="J24" s="74" t="s">
        <v>101</v>
      </c>
      <c r="K24" s="74" t="s">
        <v>101</v>
      </c>
      <c r="L24" s="74" t="s">
        <v>101</v>
      </c>
      <c r="M24" s="74" t="s">
        <v>101</v>
      </c>
      <c r="N24" s="74" t="s">
        <v>101</v>
      </c>
    </row>
    <row r="25" spans="1:14" s="30" customFormat="1" x14ac:dyDescent="0.25">
      <c r="A25" s="182"/>
      <c r="B25" s="14" t="s">
        <v>56</v>
      </c>
      <c r="C25" s="74" t="s">
        <v>101</v>
      </c>
      <c r="D25" s="74" t="s">
        <v>101</v>
      </c>
      <c r="E25" s="53" t="s">
        <v>101</v>
      </c>
      <c r="F25" s="53" t="s">
        <v>101</v>
      </c>
      <c r="G25" s="53" t="s">
        <v>101</v>
      </c>
      <c r="H25" s="53" t="s">
        <v>101</v>
      </c>
      <c r="I25" s="74" t="s">
        <v>101</v>
      </c>
      <c r="J25" s="74" t="s">
        <v>101</v>
      </c>
      <c r="K25" s="74" t="s">
        <v>101</v>
      </c>
      <c r="L25" s="74" t="s">
        <v>101</v>
      </c>
      <c r="M25" s="74" t="s">
        <v>101</v>
      </c>
      <c r="N25" s="74" t="s">
        <v>101</v>
      </c>
    </row>
    <row r="26" spans="1:14" s="30" customFormat="1" x14ac:dyDescent="0.25">
      <c r="A26" s="182"/>
      <c r="B26" s="59" t="s">
        <v>114</v>
      </c>
      <c r="C26" s="74" t="s">
        <v>101</v>
      </c>
      <c r="D26" s="74" t="s">
        <v>101</v>
      </c>
      <c r="E26" s="77">
        <v>7.6399999999999996E-2</v>
      </c>
      <c r="F26" s="77">
        <v>1.34E-2</v>
      </c>
      <c r="G26" s="77">
        <v>7.6399999999999996E-2</v>
      </c>
      <c r="H26" s="77">
        <v>1.2699999999999999E-2</v>
      </c>
      <c r="I26" s="78">
        <v>1.03E-2</v>
      </c>
      <c r="J26" s="78">
        <v>1.03E-2</v>
      </c>
      <c r="K26" s="78">
        <v>9.2999999999999992E-3</v>
      </c>
      <c r="L26" s="78">
        <v>9.2999999999999992E-3</v>
      </c>
      <c r="M26" s="78">
        <v>8.8000000000000005E-3</v>
      </c>
      <c r="N26" s="78">
        <v>8.8000000000000005E-3</v>
      </c>
    </row>
    <row r="27" spans="1:14" s="30" customFormat="1" x14ac:dyDescent="0.25">
      <c r="A27" s="182"/>
      <c r="B27" s="14" t="s">
        <v>49</v>
      </c>
      <c r="C27" s="74" t="s">
        <v>101</v>
      </c>
      <c r="D27" s="74" t="s">
        <v>101</v>
      </c>
      <c r="E27" s="79">
        <v>3.272251308900524E-3</v>
      </c>
      <c r="F27" s="79">
        <v>1.8656716417910446E-2</v>
      </c>
      <c r="G27" s="79">
        <v>3.272251308900524E-3</v>
      </c>
      <c r="H27" s="79">
        <v>1.968503937007874E-2</v>
      </c>
      <c r="I27" s="79">
        <v>2.4271844660194174E-2</v>
      </c>
      <c r="J27" s="79">
        <v>2.4271844660194174E-2</v>
      </c>
      <c r="K27" s="79">
        <v>2.6881720430107531E-2</v>
      </c>
      <c r="L27" s="79">
        <v>2.6881720430107531E-2</v>
      </c>
      <c r="M27" s="79">
        <v>2.8409090909090908E-2</v>
      </c>
      <c r="N27" s="79">
        <v>2.8409090909090908E-2</v>
      </c>
    </row>
    <row r="28" spans="1:14" s="30" customFormat="1" x14ac:dyDescent="0.25">
      <c r="A28" s="182"/>
      <c r="B28" s="24" t="s">
        <v>50</v>
      </c>
      <c r="C28" s="74" t="s">
        <v>101</v>
      </c>
      <c r="D28" s="74" t="s">
        <v>101</v>
      </c>
      <c r="E28" s="79">
        <v>0.25</v>
      </c>
      <c r="F28" s="79">
        <v>0.25</v>
      </c>
      <c r="G28" s="79">
        <v>0.25</v>
      </c>
      <c r="H28" s="79">
        <v>0.25</v>
      </c>
      <c r="I28" s="79">
        <v>0.25</v>
      </c>
      <c r="J28" s="79">
        <v>0.25</v>
      </c>
      <c r="K28" s="79">
        <v>0.25</v>
      </c>
      <c r="L28" s="79">
        <v>0.25</v>
      </c>
      <c r="M28" s="79">
        <v>0.25</v>
      </c>
      <c r="N28" s="79">
        <v>0.25</v>
      </c>
    </row>
    <row r="29" spans="1:14" s="30" customFormat="1" x14ac:dyDescent="0.25">
      <c r="A29" s="183"/>
      <c r="B29" s="24" t="s">
        <v>51</v>
      </c>
      <c r="C29" s="74" t="s">
        <v>101</v>
      </c>
      <c r="D29" s="74" t="s">
        <v>101</v>
      </c>
      <c r="E29" s="79" t="s">
        <v>116</v>
      </c>
      <c r="F29" s="79" t="s">
        <v>116</v>
      </c>
      <c r="G29" s="79" t="s">
        <v>116</v>
      </c>
      <c r="H29" s="79" t="s">
        <v>116</v>
      </c>
      <c r="I29" s="79" t="s">
        <v>116</v>
      </c>
      <c r="J29" s="79" t="s">
        <v>116</v>
      </c>
      <c r="K29" s="79" t="s">
        <v>116</v>
      </c>
      <c r="L29" s="79" t="s">
        <v>116</v>
      </c>
      <c r="M29" s="79" t="s">
        <v>116</v>
      </c>
      <c r="N29" s="79" t="s">
        <v>116</v>
      </c>
    </row>
    <row r="30" spans="1:14" x14ac:dyDescent="0.25">
      <c r="A30" s="22"/>
      <c r="B30" s="61" t="s">
        <v>117</v>
      </c>
      <c r="C30" s="21"/>
      <c r="D30" s="21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s="30" customFormat="1" x14ac:dyDescent="0.25">
      <c r="A31" s="181" t="s">
        <v>57</v>
      </c>
      <c r="B31" s="14" t="s">
        <v>54</v>
      </c>
      <c r="C31" s="74" t="s">
        <v>101</v>
      </c>
      <c r="D31" s="74" t="s">
        <v>101</v>
      </c>
      <c r="E31" s="76">
        <v>1300</v>
      </c>
      <c r="F31" s="76">
        <v>2000</v>
      </c>
      <c r="G31" s="76">
        <v>2000</v>
      </c>
      <c r="H31" s="76">
        <v>3000</v>
      </c>
      <c r="I31" s="76">
        <v>5500</v>
      </c>
      <c r="J31" s="76">
        <v>5500</v>
      </c>
      <c r="K31" s="76">
        <v>6500</v>
      </c>
      <c r="L31" s="76">
        <v>6500</v>
      </c>
      <c r="M31" s="76">
        <v>7500</v>
      </c>
      <c r="N31" s="76">
        <v>7500</v>
      </c>
    </row>
    <row r="32" spans="1:14" s="30" customFormat="1" x14ac:dyDescent="0.25">
      <c r="A32" s="182"/>
      <c r="B32" s="14" t="s">
        <v>55</v>
      </c>
      <c r="C32" s="74" t="s">
        <v>101</v>
      </c>
      <c r="D32" s="74" t="s">
        <v>101</v>
      </c>
      <c r="E32" s="179">
        <v>123.77</v>
      </c>
      <c r="F32" s="180"/>
      <c r="G32" s="179">
        <v>187.3</v>
      </c>
      <c r="H32" s="180"/>
      <c r="I32" s="53">
        <v>55.55</v>
      </c>
      <c r="J32" s="53">
        <v>55.55</v>
      </c>
      <c r="K32" s="53">
        <v>59.150000000000006</v>
      </c>
      <c r="L32" s="53">
        <v>59.150000000000006</v>
      </c>
      <c r="M32" s="53">
        <v>64.5</v>
      </c>
      <c r="N32" s="53">
        <v>64.5</v>
      </c>
    </row>
    <row r="33" spans="1:14" s="30" customFormat="1" x14ac:dyDescent="0.25">
      <c r="A33" s="182"/>
      <c r="B33" s="46" t="s">
        <v>88</v>
      </c>
      <c r="C33" s="74" t="s">
        <v>101</v>
      </c>
      <c r="D33" s="74" t="s">
        <v>101</v>
      </c>
      <c r="E33" s="53" t="s">
        <v>101</v>
      </c>
      <c r="F33" s="53" t="s">
        <v>101</v>
      </c>
      <c r="G33" s="53" t="s">
        <v>101</v>
      </c>
      <c r="H33" s="53" t="s">
        <v>101</v>
      </c>
      <c r="I33" s="74" t="s">
        <v>101</v>
      </c>
      <c r="J33" s="74" t="s">
        <v>101</v>
      </c>
      <c r="K33" s="74" t="s">
        <v>101</v>
      </c>
      <c r="L33" s="74" t="s">
        <v>101</v>
      </c>
      <c r="M33" s="74" t="s">
        <v>101</v>
      </c>
      <c r="N33" s="74" t="s">
        <v>101</v>
      </c>
    </row>
    <row r="34" spans="1:14" s="30" customFormat="1" x14ac:dyDescent="0.25">
      <c r="A34" s="182"/>
      <c r="B34" s="14" t="s">
        <v>56</v>
      </c>
      <c r="C34" s="74" t="s">
        <v>101</v>
      </c>
      <c r="D34" s="74" t="s">
        <v>101</v>
      </c>
      <c r="E34" s="53" t="s">
        <v>101</v>
      </c>
      <c r="F34" s="53" t="s">
        <v>101</v>
      </c>
      <c r="G34" s="53" t="s">
        <v>101</v>
      </c>
      <c r="H34" s="53" t="s">
        <v>101</v>
      </c>
      <c r="I34" s="74" t="s">
        <v>101</v>
      </c>
      <c r="J34" s="74" t="s">
        <v>101</v>
      </c>
      <c r="K34" s="74" t="s">
        <v>101</v>
      </c>
      <c r="L34" s="74" t="s">
        <v>101</v>
      </c>
      <c r="M34" s="74" t="s">
        <v>101</v>
      </c>
      <c r="N34" s="74" t="s">
        <v>101</v>
      </c>
    </row>
    <row r="35" spans="1:14" s="30" customFormat="1" x14ac:dyDescent="0.25">
      <c r="A35" s="182"/>
      <c r="B35" s="59" t="s">
        <v>114</v>
      </c>
      <c r="C35" s="74" t="s">
        <v>101</v>
      </c>
      <c r="D35" s="74" t="s">
        <v>101</v>
      </c>
      <c r="E35" s="77">
        <v>7.4899999999999994E-2</v>
      </c>
      <c r="F35" s="77">
        <v>1.32E-2</v>
      </c>
      <c r="G35" s="77">
        <v>7.4899999999999994E-2</v>
      </c>
      <c r="H35" s="77">
        <v>1.2500000000000001E-2</v>
      </c>
      <c r="I35" s="78">
        <v>1.01E-2</v>
      </c>
      <c r="J35" s="78">
        <v>1.01E-2</v>
      </c>
      <c r="K35" s="78">
        <v>9.1000000000000004E-3</v>
      </c>
      <c r="L35" s="78">
        <v>9.1000000000000004E-3</v>
      </c>
      <c r="M35" s="78">
        <v>8.6E-3</v>
      </c>
      <c r="N35" s="78">
        <v>8.6E-3</v>
      </c>
    </row>
    <row r="36" spans="1:14" s="30" customFormat="1" x14ac:dyDescent="0.25">
      <c r="A36" s="182"/>
      <c r="B36" s="14" t="s">
        <v>49</v>
      </c>
      <c r="C36" s="74" t="s">
        <v>101</v>
      </c>
      <c r="D36" s="74" t="s">
        <v>101</v>
      </c>
      <c r="E36" s="79">
        <v>3.3377837116154874E-3</v>
      </c>
      <c r="F36" s="79">
        <v>1.893939393939394E-2</v>
      </c>
      <c r="G36" s="79">
        <v>3.3377837116154874E-3</v>
      </c>
      <c r="H36" s="79">
        <v>0.02</v>
      </c>
      <c r="I36" s="79">
        <v>2.4752475247524754E-2</v>
      </c>
      <c r="J36" s="79">
        <v>2.4752475247524754E-2</v>
      </c>
      <c r="K36" s="79">
        <v>2.7472527472527472E-2</v>
      </c>
      <c r="L36" s="79">
        <v>2.7472527472527472E-2</v>
      </c>
      <c r="M36" s="79">
        <v>2.9069767441860465E-2</v>
      </c>
      <c r="N36" s="79">
        <v>2.9069767441860465E-2</v>
      </c>
    </row>
    <row r="37" spans="1:14" s="30" customFormat="1" x14ac:dyDescent="0.25">
      <c r="A37" s="182"/>
      <c r="B37" s="24" t="s">
        <v>50</v>
      </c>
      <c r="C37" s="74" t="s">
        <v>101</v>
      </c>
      <c r="D37" s="74" t="s">
        <v>101</v>
      </c>
      <c r="E37" s="79">
        <v>0.25</v>
      </c>
      <c r="F37" s="79">
        <v>0.25</v>
      </c>
      <c r="G37" s="79">
        <v>0.25</v>
      </c>
      <c r="H37" s="79">
        <v>0.25</v>
      </c>
      <c r="I37" s="79">
        <v>0.25</v>
      </c>
      <c r="J37" s="79">
        <v>0.25</v>
      </c>
      <c r="K37" s="79">
        <v>0.25</v>
      </c>
      <c r="L37" s="79">
        <v>0.25</v>
      </c>
      <c r="M37" s="79">
        <v>0.25</v>
      </c>
      <c r="N37" s="79">
        <v>0.25</v>
      </c>
    </row>
    <row r="38" spans="1:14" s="30" customFormat="1" x14ac:dyDescent="0.25">
      <c r="A38" s="183"/>
      <c r="B38" s="24" t="s">
        <v>51</v>
      </c>
      <c r="C38" s="74" t="s">
        <v>101</v>
      </c>
      <c r="D38" s="74" t="s">
        <v>101</v>
      </c>
      <c r="E38" s="79" t="s">
        <v>116</v>
      </c>
      <c r="F38" s="79" t="s">
        <v>116</v>
      </c>
      <c r="G38" s="79" t="s">
        <v>116</v>
      </c>
      <c r="H38" s="79" t="s">
        <v>116</v>
      </c>
      <c r="I38" s="79" t="s">
        <v>116</v>
      </c>
      <c r="J38" s="79" t="s">
        <v>116</v>
      </c>
      <c r="K38" s="79" t="s">
        <v>116</v>
      </c>
      <c r="L38" s="79" t="s">
        <v>116</v>
      </c>
      <c r="M38" s="79" t="s">
        <v>116</v>
      </c>
      <c r="N38" s="79" t="s">
        <v>116</v>
      </c>
    </row>
    <row r="39" spans="1:14" x14ac:dyDescent="0.25">
      <c r="A39" s="22"/>
      <c r="B39" s="61" t="s">
        <v>117</v>
      </c>
      <c r="C39" s="21"/>
      <c r="D39" s="21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s="30" customFormat="1" x14ac:dyDescent="0.25">
      <c r="A40" s="181" t="s">
        <v>58</v>
      </c>
      <c r="B40" s="14" t="s">
        <v>54</v>
      </c>
      <c r="C40" s="74" t="s">
        <v>101</v>
      </c>
      <c r="D40" s="74" t="s">
        <v>101</v>
      </c>
      <c r="E40" s="76">
        <v>1800</v>
      </c>
      <c r="F40" s="76">
        <v>2800</v>
      </c>
      <c r="G40" s="76">
        <v>2500</v>
      </c>
      <c r="H40" s="76">
        <v>3700</v>
      </c>
      <c r="I40" s="76">
        <v>6600</v>
      </c>
      <c r="J40" s="76">
        <v>6600</v>
      </c>
      <c r="K40" s="76">
        <v>7600</v>
      </c>
      <c r="L40" s="76">
        <v>7600</v>
      </c>
      <c r="M40" s="76">
        <v>8600</v>
      </c>
      <c r="N40" s="76">
        <v>8600</v>
      </c>
    </row>
    <row r="41" spans="1:14" s="30" customFormat="1" x14ac:dyDescent="0.25">
      <c r="A41" s="182"/>
      <c r="B41" s="14" t="s">
        <v>55</v>
      </c>
      <c r="C41" s="74" t="s">
        <v>101</v>
      </c>
      <c r="D41" s="74" t="s">
        <v>101</v>
      </c>
      <c r="E41" s="179">
        <v>168.06</v>
      </c>
      <c r="F41" s="180"/>
      <c r="G41" s="179">
        <v>228.39</v>
      </c>
      <c r="H41" s="180"/>
      <c r="I41" s="53">
        <v>65.34</v>
      </c>
      <c r="J41" s="53">
        <v>65.34</v>
      </c>
      <c r="K41" s="53">
        <v>67.64</v>
      </c>
      <c r="L41" s="53">
        <v>67.64</v>
      </c>
      <c r="M41" s="53">
        <v>73.100000000000009</v>
      </c>
      <c r="N41" s="53">
        <v>73.100000000000009</v>
      </c>
    </row>
    <row r="42" spans="1:14" s="30" customFormat="1" x14ac:dyDescent="0.25">
      <c r="A42" s="182"/>
      <c r="B42" s="46" t="s">
        <v>88</v>
      </c>
      <c r="C42" s="74" t="s">
        <v>101</v>
      </c>
      <c r="D42" s="74" t="s">
        <v>101</v>
      </c>
      <c r="E42" s="53" t="s">
        <v>101</v>
      </c>
      <c r="F42" s="53" t="s">
        <v>101</v>
      </c>
      <c r="G42" s="53" t="s">
        <v>101</v>
      </c>
      <c r="H42" s="53" t="s">
        <v>101</v>
      </c>
      <c r="I42" s="74" t="s">
        <v>101</v>
      </c>
      <c r="J42" s="74" t="s">
        <v>101</v>
      </c>
      <c r="K42" s="74" t="s">
        <v>101</v>
      </c>
      <c r="L42" s="74" t="s">
        <v>101</v>
      </c>
      <c r="M42" s="74" t="s">
        <v>101</v>
      </c>
      <c r="N42" s="74" t="s">
        <v>101</v>
      </c>
    </row>
    <row r="43" spans="1:14" s="30" customFormat="1" x14ac:dyDescent="0.25">
      <c r="A43" s="182"/>
      <c r="B43" s="14" t="s">
        <v>56</v>
      </c>
      <c r="C43" s="74" t="s">
        <v>101</v>
      </c>
      <c r="D43" s="74" t="s">
        <v>101</v>
      </c>
      <c r="E43" s="53" t="s">
        <v>101</v>
      </c>
      <c r="F43" s="53" t="s">
        <v>101</v>
      </c>
      <c r="G43" s="53" t="s">
        <v>101</v>
      </c>
      <c r="H43" s="53" t="s">
        <v>101</v>
      </c>
      <c r="I43" s="74" t="s">
        <v>101</v>
      </c>
      <c r="J43" s="74" t="s">
        <v>101</v>
      </c>
      <c r="K43" s="74" t="s">
        <v>101</v>
      </c>
      <c r="L43" s="74" t="s">
        <v>101</v>
      </c>
      <c r="M43" s="74" t="s">
        <v>101</v>
      </c>
      <c r="N43" s="74" t="s">
        <v>101</v>
      </c>
    </row>
    <row r="44" spans="1:14" s="30" customFormat="1" x14ac:dyDescent="0.25">
      <c r="A44" s="182"/>
      <c r="B44" s="59" t="s">
        <v>114</v>
      </c>
      <c r="C44" s="74" t="s">
        <v>101</v>
      </c>
      <c r="D44" s="74" t="s">
        <v>101</v>
      </c>
      <c r="E44" s="77">
        <v>7.3300000000000004E-2</v>
      </c>
      <c r="F44" s="77">
        <v>1.29E-2</v>
      </c>
      <c r="G44" s="77">
        <v>7.3300000000000004E-2</v>
      </c>
      <c r="H44" s="77">
        <v>1.2200000000000001E-2</v>
      </c>
      <c r="I44" s="78">
        <v>9.9000000000000008E-3</v>
      </c>
      <c r="J44" s="78">
        <v>9.9000000000000008E-3</v>
      </c>
      <c r="K44" s="78">
        <v>8.8999999999999999E-3</v>
      </c>
      <c r="L44" s="78">
        <v>8.8999999999999999E-3</v>
      </c>
      <c r="M44" s="78">
        <v>8.5000000000000006E-3</v>
      </c>
      <c r="N44" s="78">
        <v>8.5000000000000006E-3</v>
      </c>
    </row>
    <row r="45" spans="1:14" s="30" customFormat="1" x14ac:dyDescent="0.25">
      <c r="A45" s="182"/>
      <c r="B45" s="14" t="s">
        <v>49</v>
      </c>
      <c r="C45" s="74" t="s">
        <v>101</v>
      </c>
      <c r="D45" s="74" t="s">
        <v>101</v>
      </c>
      <c r="E45" s="79">
        <v>3.4106412005457023E-3</v>
      </c>
      <c r="F45" s="79">
        <v>1.937984496124031E-2</v>
      </c>
      <c r="G45" s="79">
        <v>3.4106412005457023E-3</v>
      </c>
      <c r="H45" s="79">
        <v>2.0491803278688523E-2</v>
      </c>
      <c r="I45" s="79">
        <v>2.5252525252525252E-2</v>
      </c>
      <c r="J45" s="79">
        <v>2.5252525252525252E-2</v>
      </c>
      <c r="K45" s="79">
        <v>2.8089887640449437E-2</v>
      </c>
      <c r="L45" s="79">
        <v>2.8089887640449437E-2</v>
      </c>
      <c r="M45" s="79">
        <v>2.9411764705882353E-2</v>
      </c>
      <c r="N45" s="79">
        <v>2.9411764705882353E-2</v>
      </c>
    </row>
    <row r="46" spans="1:14" s="30" customFormat="1" x14ac:dyDescent="0.25">
      <c r="A46" s="182"/>
      <c r="B46" s="24" t="s">
        <v>50</v>
      </c>
      <c r="C46" s="74" t="s">
        <v>101</v>
      </c>
      <c r="D46" s="74" t="s">
        <v>101</v>
      </c>
      <c r="E46" s="79">
        <v>0.25</v>
      </c>
      <c r="F46" s="79">
        <v>0.25</v>
      </c>
      <c r="G46" s="79">
        <v>0.25</v>
      </c>
      <c r="H46" s="79">
        <v>0.25</v>
      </c>
      <c r="I46" s="79">
        <v>0.25</v>
      </c>
      <c r="J46" s="79">
        <v>0.25</v>
      </c>
      <c r="K46" s="79">
        <v>0.25</v>
      </c>
      <c r="L46" s="79">
        <v>0.25</v>
      </c>
      <c r="M46" s="79">
        <v>0.25</v>
      </c>
      <c r="N46" s="79">
        <v>0.25</v>
      </c>
    </row>
    <row r="47" spans="1:14" s="30" customFormat="1" x14ac:dyDescent="0.25">
      <c r="A47" s="183"/>
      <c r="B47" s="24" t="s">
        <v>51</v>
      </c>
      <c r="C47" s="74" t="s">
        <v>101</v>
      </c>
      <c r="D47" s="74" t="s">
        <v>101</v>
      </c>
      <c r="E47" s="79" t="s">
        <v>116</v>
      </c>
      <c r="F47" s="79" t="s">
        <v>116</v>
      </c>
      <c r="G47" s="79" t="s">
        <v>116</v>
      </c>
      <c r="H47" s="79" t="s">
        <v>116</v>
      </c>
      <c r="I47" s="79" t="s">
        <v>116</v>
      </c>
      <c r="J47" s="79" t="s">
        <v>116</v>
      </c>
      <c r="K47" s="79" t="s">
        <v>116</v>
      </c>
      <c r="L47" s="79" t="s">
        <v>116</v>
      </c>
      <c r="M47" s="79" t="s">
        <v>116</v>
      </c>
      <c r="N47" s="79" t="s">
        <v>116</v>
      </c>
    </row>
    <row r="48" spans="1:14" x14ac:dyDescent="0.25">
      <c r="A48" s="22"/>
      <c r="B48" s="61" t="s">
        <v>117</v>
      </c>
      <c r="C48" s="21"/>
      <c r="D48" s="21"/>
      <c r="E48" s="21"/>
      <c r="F48" s="21"/>
      <c r="G48" s="21"/>
      <c r="H48" s="21"/>
      <c r="I48" s="58"/>
      <c r="J48" s="58"/>
      <c r="K48" s="58"/>
      <c r="L48" s="58"/>
      <c r="M48" s="58"/>
      <c r="N48" s="58"/>
    </row>
    <row r="49" spans="1:14" ht="18.75" x14ac:dyDescent="0.25">
      <c r="A49" s="177" t="s">
        <v>60</v>
      </c>
      <c r="B49" s="17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5">
      <c r="A50" s="29" t="s">
        <v>59</v>
      </c>
      <c r="B50" s="63" t="s">
        <v>120</v>
      </c>
      <c r="C50" s="56" t="s">
        <v>101</v>
      </c>
      <c r="D50" s="56" t="s">
        <v>101</v>
      </c>
      <c r="E50" s="156">
        <v>180</v>
      </c>
      <c r="F50" s="157"/>
      <c r="G50" s="156">
        <v>180</v>
      </c>
      <c r="H50" s="157"/>
      <c r="I50" s="62">
        <v>180</v>
      </c>
      <c r="J50" s="62">
        <v>180</v>
      </c>
      <c r="K50" s="62">
        <v>180</v>
      </c>
      <c r="L50" s="62">
        <v>180</v>
      </c>
      <c r="M50" s="62">
        <v>180</v>
      </c>
      <c r="N50" s="62">
        <v>180</v>
      </c>
    </row>
    <row r="51" spans="1:14" ht="4.9000000000000004" customHeight="1" x14ac:dyDescent="0.25">
      <c r="A51" s="22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8.75" x14ac:dyDescent="0.25">
      <c r="A52" s="188" t="s">
        <v>63</v>
      </c>
      <c r="B52" s="18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5">
      <c r="A53" s="184" t="s">
        <v>121</v>
      </c>
      <c r="B53" s="185"/>
      <c r="C53" s="56" t="s">
        <v>101</v>
      </c>
      <c r="D53" s="56" t="s">
        <v>101</v>
      </c>
      <c r="E53" s="156">
        <v>80</v>
      </c>
      <c r="F53" s="157"/>
      <c r="G53" s="156">
        <v>80</v>
      </c>
      <c r="H53" s="157"/>
      <c r="I53" s="62">
        <v>80</v>
      </c>
      <c r="J53" s="62">
        <v>80</v>
      </c>
      <c r="K53" s="62">
        <v>80</v>
      </c>
      <c r="L53" s="62">
        <v>80</v>
      </c>
      <c r="M53" s="62">
        <v>80</v>
      </c>
      <c r="N53" s="62">
        <v>80</v>
      </c>
    </row>
    <row r="54" spans="1:14" ht="18.75" x14ac:dyDescent="0.25">
      <c r="A54" s="99" t="s">
        <v>64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201" t="s">
        <v>65</v>
      </c>
      <c r="B55" s="202"/>
      <c r="C55" s="192" t="s">
        <v>101</v>
      </c>
      <c r="D55" s="193"/>
      <c r="E55" s="156">
        <v>207</v>
      </c>
      <c r="F55" s="157"/>
      <c r="G55" s="156">
        <v>207</v>
      </c>
      <c r="H55" s="157"/>
      <c r="I55" s="18">
        <v>207</v>
      </c>
      <c r="J55" s="18">
        <v>207</v>
      </c>
      <c r="K55" s="18">
        <v>207</v>
      </c>
      <c r="L55" s="18">
        <v>207</v>
      </c>
      <c r="M55" s="18">
        <v>207</v>
      </c>
      <c r="N55" s="18">
        <v>207</v>
      </c>
    </row>
    <row r="56" spans="1:14" x14ac:dyDescent="0.25">
      <c r="A56" s="201" t="s">
        <v>66</v>
      </c>
      <c r="B56" s="202"/>
      <c r="C56" s="192" t="s">
        <v>101</v>
      </c>
      <c r="D56" s="193"/>
      <c r="E56" s="156" t="s">
        <v>101</v>
      </c>
      <c r="F56" s="157"/>
      <c r="G56" s="156" t="s">
        <v>101</v>
      </c>
      <c r="H56" s="157"/>
      <c r="I56" s="65" t="s">
        <v>101</v>
      </c>
      <c r="J56" s="65" t="s">
        <v>101</v>
      </c>
      <c r="K56" s="65" t="s">
        <v>101</v>
      </c>
      <c r="L56" s="65" t="s">
        <v>101</v>
      </c>
      <c r="M56" s="65" t="s">
        <v>101</v>
      </c>
      <c r="N56" s="65" t="s">
        <v>101</v>
      </c>
    </row>
    <row r="57" spans="1:14" x14ac:dyDescent="0.25">
      <c r="A57" s="203" t="s">
        <v>118</v>
      </c>
      <c r="B57" s="204"/>
      <c r="C57" s="192" t="s">
        <v>101</v>
      </c>
      <c r="D57" s="193"/>
      <c r="E57" s="156">
        <v>207</v>
      </c>
      <c r="F57" s="157"/>
      <c r="G57" s="156">
        <v>207</v>
      </c>
      <c r="H57" s="157"/>
      <c r="I57" s="18">
        <v>207</v>
      </c>
      <c r="J57" s="18">
        <v>207</v>
      </c>
      <c r="K57" s="18">
        <v>207</v>
      </c>
      <c r="L57" s="18">
        <v>207</v>
      </c>
      <c r="M57" s="18">
        <v>207</v>
      </c>
      <c r="N57" s="18">
        <v>207</v>
      </c>
    </row>
    <row r="58" spans="1:14" x14ac:dyDescent="0.25">
      <c r="A58" s="203" t="s">
        <v>119</v>
      </c>
      <c r="B58" s="204"/>
      <c r="C58" s="192" t="s">
        <v>101</v>
      </c>
      <c r="D58" s="193"/>
      <c r="E58" s="156">
        <v>207</v>
      </c>
      <c r="F58" s="157"/>
      <c r="G58" s="156">
        <v>207</v>
      </c>
      <c r="H58" s="157"/>
      <c r="I58" s="18">
        <v>207</v>
      </c>
      <c r="J58" s="18">
        <v>207</v>
      </c>
      <c r="K58" s="18">
        <v>207</v>
      </c>
      <c r="L58" s="18">
        <v>207</v>
      </c>
      <c r="M58" s="18">
        <v>207</v>
      </c>
      <c r="N58" s="18">
        <v>207</v>
      </c>
    </row>
    <row r="59" spans="1:14" ht="18.75" x14ac:dyDescent="0.25">
      <c r="A59" s="177" t="s">
        <v>67</v>
      </c>
      <c r="B59" s="178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198" t="s">
        <v>68</v>
      </c>
      <c r="B60" s="27" t="s">
        <v>61</v>
      </c>
      <c r="C60" s="192" t="s">
        <v>101</v>
      </c>
      <c r="D60" s="193"/>
      <c r="E60" s="156">
        <v>150</v>
      </c>
      <c r="F60" s="157"/>
      <c r="G60" s="156">
        <v>150</v>
      </c>
      <c r="H60" s="157"/>
      <c r="I60" s="65">
        <v>150</v>
      </c>
      <c r="J60" s="65">
        <v>150</v>
      </c>
      <c r="K60" s="65">
        <v>150</v>
      </c>
      <c r="L60" s="65">
        <v>150</v>
      </c>
      <c r="M60" s="65">
        <v>150</v>
      </c>
      <c r="N60" s="65">
        <v>150</v>
      </c>
    </row>
    <row r="61" spans="1:14" x14ac:dyDescent="0.25">
      <c r="A61" s="199"/>
      <c r="B61" s="27" t="s">
        <v>62</v>
      </c>
      <c r="C61" s="192" t="s">
        <v>101</v>
      </c>
      <c r="D61" s="193"/>
      <c r="E61" s="156" t="s">
        <v>101</v>
      </c>
      <c r="F61" s="157"/>
      <c r="G61" s="156" t="s">
        <v>101</v>
      </c>
      <c r="H61" s="157"/>
      <c r="I61" s="65" t="s">
        <v>101</v>
      </c>
      <c r="J61" s="65" t="s">
        <v>101</v>
      </c>
      <c r="K61" s="65" t="s">
        <v>101</v>
      </c>
      <c r="L61" s="65" t="s">
        <v>101</v>
      </c>
      <c r="M61" s="65" t="s">
        <v>101</v>
      </c>
      <c r="N61" s="65" t="s">
        <v>101</v>
      </c>
    </row>
    <row r="62" spans="1:14" x14ac:dyDescent="0.25">
      <c r="A62" s="200"/>
      <c r="B62" s="64" t="s">
        <v>122</v>
      </c>
      <c r="C62" s="192" t="s">
        <v>101</v>
      </c>
      <c r="D62" s="193"/>
      <c r="E62" s="156">
        <v>40</v>
      </c>
      <c r="F62" s="157"/>
      <c r="G62" s="156">
        <v>40</v>
      </c>
      <c r="H62" s="157"/>
      <c r="I62" s="65">
        <v>40</v>
      </c>
      <c r="J62" s="65">
        <v>40</v>
      </c>
      <c r="K62" s="65">
        <v>40</v>
      </c>
      <c r="L62" s="65">
        <v>40</v>
      </c>
      <c r="M62" s="65">
        <v>40</v>
      </c>
      <c r="N62" s="65">
        <v>40</v>
      </c>
    </row>
    <row r="63" spans="1:14" ht="4.9000000000000004" customHeight="1" x14ac:dyDescent="0.25">
      <c r="A63" s="22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A64" s="198" t="s">
        <v>69</v>
      </c>
      <c r="B64" s="27" t="s">
        <v>61</v>
      </c>
      <c r="C64" s="192" t="s">
        <v>101</v>
      </c>
      <c r="D64" s="193"/>
      <c r="E64" s="156">
        <v>150</v>
      </c>
      <c r="F64" s="157"/>
      <c r="G64" s="156">
        <v>150</v>
      </c>
      <c r="H64" s="157"/>
      <c r="I64" s="62">
        <v>150</v>
      </c>
      <c r="J64" s="62">
        <v>150</v>
      </c>
      <c r="K64" s="62">
        <v>150</v>
      </c>
      <c r="L64" s="62">
        <v>150</v>
      </c>
      <c r="M64" s="62">
        <v>150</v>
      </c>
      <c r="N64" s="62">
        <v>150</v>
      </c>
    </row>
    <row r="65" spans="1:14" x14ac:dyDescent="0.25">
      <c r="A65" s="199"/>
      <c r="B65" s="64" t="s">
        <v>123</v>
      </c>
      <c r="C65" s="192" t="s">
        <v>101</v>
      </c>
      <c r="D65" s="193"/>
      <c r="E65" s="156">
        <v>1</v>
      </c>
      <c r="F65" s="157"/>
      <c r="G65" s="156">
        <v>1</v>
      </c>
      <c r="H65" s="157"/>
      <c r="I65" s="62">
        <v>1</v>
      </c>
      <c r="J65" s="62">
        <v>1</v>
      </c>
      <c r="K65" s="62">
        <v>1</v>
      </c>
      <c r="L65" s="62">
        <v>1</v>
      </c>
      <c r="M65" s="62">
        <v>1</v>
      </c>
      <c r="N65" s="62">
        <v>1</v>
      </c>
    </row>
    <row r="66" spans="1:14" x14ac:dyDescent="0.25">
      <c r="A66" s="200"/>
      <c r="B66" s="64" t="s">
        <v>122</v>
      </c>
      <c r="C66" s="192" t="s">
        <v>101</v>
      </c>
      <c r="D66" s="193"/>
      <c r="E66" s="156">
        <v>40</v>
      </c>
      <c r="F66" s="157"/>
      <c r="G66" s="156">
        <v>40</v>
      </c>
      <c r="H66" s="157"/>
      <c r="I66" s="62">
        <v>40</v>
      </c>
      <c r="J66" s="62">
        <v>40</v>
      </c>
      <c r="K66" s="62">
        <v>40</v>
      </c>
      <c r="L66" s="62">
        <v>40</v>
      </c>
      <c r="M66" s="62">
        <v>40</v>
      </c>
      <c r="N66" s="62">
        <v>40</v>
      </c>
    </row>
    <row r="67" spans="1:14" ht="10.1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s="39" customFormat="1" ht="30" x14ac:dyDescent="0.25">
      <c r="A68" s="42" t="s">
        <v>82</v>
      </c>
      <c r="B68" s="43" t="s">
        <v>61</v>
      </c>
      <c r="C68" s="192" t="s">
        <v>101</v>
      </c>
      <c r="D68" s="193"/>
      <c r="E68" s="196">
        <v>350</v>
      </c>
      <c r="F68" s="197"/>
      <c r="G68" s="196">
        <v>350</v>
      </c>
      <c r="H68" s="197"/>
      <c r="I68" s="66">
        <v>350</v>
      </c>
      <c r="J68" s="66">
        <v>350</v>
      </c>
      <c r="K68" s="66">
        <v>350</v>
      </c>
      <c r="L68" s="66">
        <v>350</v>
      </c>
      <c r="M68" s="66">
        <v>350</v>
      </c>
      <c r="N68" s="66">
        <v>350</v>
      </c>
    </row>
    <row r="69" spans="1:14" ht="10.15" customHeight="1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25">
      <c r="A70" s="190" t="s">
        <v>124</v>
      </c>
      <c r="B70" s="191"/>
      <c r="C70" s="192" t="s">
        <v>101</v>
      </c>
      <c r="D70" s="193"/>
      <c r="E70" s="156">
        <v>200</v>
      </c>
      <c r="F70" s="157"/>
      <c r="G70" s="156">
        <v>200</v>
      </c>
      <c r="H70" s="157"/>
      <c r="I70" s="62">
        <v>200</v>
      </c>
      <c r="J70" s="62">
        <v>200</v>
      </c>
      <c r="K70" s="62">
        <v>200</v>
      </c>
      <c r="L70" s="62">
        <v>200</v>
      </c>
      <c r="M70" s="62">
        <v>200</v>
      </c>
      <c r="N70" s="62">
        <v>200</v>
      </c>
    </row>
    <row r="71" spans="1:14" x14ac:dyDescent="0.25">
      <c r="A71" s="190" t="s">
        <v>125</v>
      </c>
      <c r="B71" s="191"/>
      <c r="C71" s="192" t="s">
        <v>101</v>
      </c>
      <c r="D71" s="193"/>
      <c r="E71" s="156">
        <v>350</v>
      </c>
      <c r="F71" s="157"/>
      <c r="G71" s="156">
        <v>350</v>
      </c>
      <c r="H71" s="157"/>
      <c r="I71" s="62">
        <v>350</v>
      </c>
      <c r="J71" s="62">
        <v>350</v>
      </c>
      <c r="K71" s="62">
        <v>350</v>
      </c>
      <c r="L71" s="62">
        <v>350</v>
      </c>
      <c r="M71" s="62">
        <v>350</v>
      </c>
      <c r="N71" s="62">
        <v>350</v>
      </c>
    </row>
    <row r="72" spans="1:14" x14ac:dyDescent="0.25">
      <c r="A72" s="190" t="s">
        <v>126</v>
      </c>
      <c r="B72" s="191"/>
      <c r="C72" s="192" t="s">
        <v>101</v>
      </c>
      <c r="D72" s="193"/>
      <c r="E72" s="156">
        <v>425</v>
      </c>
      <c r="F72" s="157"/>
      <c r="G72" s="156">
        <v>425</v>
      </c>
      <c r="H72" s="157"/>
      <c r="I72" s="62">
        <v>425</v>
      </c>
      <c r="J72" s="62">
        <v>425</v>
      </c>
      <c r="K72" s="62">
        <v>425</v>
      </c>
      <c r="L72" s="62">
        <v>425</v>
      </c>
      <c r="M72" s="62">
        <v>425</v>
      </c>
      <c r="N72" s="62">
        <v>425</v>
      </c>
    </row>
    <row r="73" spans="1:14" ht="10.15" customHeight="1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</sheetData>
  <mergeCells count="98">
    <mergeCell ref="A71:B71"/>
    <mergeCell ref="C71:D71"/>
    <mergeCell ref="E71:F71"/>
    <mergeCell ref="G71:H71"/>
    <mergeCell ref="A70:B70"/>
    <mergeCell ref="C70:D70"/>
    <mergeCell ref="E70:F70"/>
    <mergeCell ref="G70:H70"/>
    <mergeCell ref="A72:B72"/>
    <mergeCell ref="C72:D72"/>
    <mergeCell ref="E72:F72"/>
    <mergeCell ref="G72:H72"/>
    <mergeCell ref="A64:A66"/>
    <mergeCell ref="C64:D64"/>
    <mergeCell ref="E64:F64"/>
    <mergeCell ref="G64:H64"/>
    <mergeCell ref="C65:D65"/>
    <mergeCell ref="E65:F65"/>
    <mergeCell ref="G65:H65"/>
    <mergeCell ref="C68:D68"/>
    <mergeCell ref="E68:F68"/>
    <mergeCell ref="G68:H68"/>
    <mergeCell ref="C66:D66"/>
    <mergeCell ref="E66:F66"/>
    <mergeCell ref="G66:H66"/>
    <mergeCell ref="A58:B58"/>
    <mergeCell ref="C58:D58"/>
    <mergeCell ref="E58:F58"/>
    <mergeCell ref="G58:H58"/>
    <mergeCell ref="A57:B57"/>
    <mergeCell ref="C57:D57"/>
    <mergeCell ref="E57:F57"/>
    <mergeCell ref="G57:H57"/>
    <mergeCell ref="C61:D61"/>
    <mergeCell ref="E61:F61"/>
    <mergeCell ref="G61:H61"/>
    <mergeCell ref="A59:B59"/>
    <mergeCell ref="A60:A62"/>
    <mergeCell ref="C60:D60"/>
    <mergeCell ref="E60:F60"/>
    <mergeCell ref="G60:H60"/>
    <mergeCell ref="C62:D62"/>
    <mergeCell ref="E62:F62"/>
    <mergeCell ref="G62:H62"/>
    <mergeCell ref="A49:B49"/>
    <mergeCell ref="E50:F50"/>
    <mergeCell ref="G50:H50"/>
    <mergeCell ref="A52:B52"/>
    <mergeCell ref="A53:B53"/>
    <mergeCell ref="E53:F53"/>
    <mergeCell ref="G53:H53"/>
    <mergeCell ref="A56:B56"/>
    <mergeCell ref="C56:D56"/>
    <mergeCell ref="E56:F56"/>
    <mergeCell ref="G56:H56"/>
    <mergeCell ref="A55:B55"/>
    <mergeCell ref="C55:D55"/>
    <mergeCell ref="E55:F55"/>
    <mergeCell ref="G55:H55"/>
    <mergeCell ref="A40:A47"/>
    <mergeCell ref="E41:F41"/>
    <mergeCell ref="G41:H41"/>
    <mergeCell ref="A22:A29"/>
    <mergeCell ref="E23:F23"/>
    <mergeCell ref="G23:H23"/>
    <mergeCell ref="A31:A38"/>
    <mergeCell ref="E32:F32"/>
    <mergeCell ref="G32:H32"/>
    <mergeCell ref="A12:A16"/>
    <mergeCell ref="A18:A20"/>
    <mergeCell ref="C18:D18"/>
    <mergeCell ref="E18:F18"/>
    <mergeCell ref="G18:H18"/>
    <mergeCell ref="E19:F19"/>
    <mergeCell ref="G19:H19"/>
    <mergeCell ref="E20:F20"/>
    <mergeCell ref="G20:H20"/>
    <mergeCell ref="G10:H10"/>
    <mergeCell ref="A9:B9"/>
    <mergeCell ref="C9:D9"/>
    <mergeCell ref="E9:F9"/>
    <mergeCell ref="G9:H9"/>
    <mergeCell ref="A11:B11"/>
    <mergeCell ref="B1:N1"/>
    <mergeCell ref="A2:N2"/>
    <mergeCell ref="A3:N3"/>
    <mergeCell ref="A4:N4"/>
    <mergeCell ref="A5:N5"/>
    <mergeCell ref="A6:B8"/>
    <mergeCell ref="C6:D6"/>
    <mergeCell ref="E6:F6"/>
    <mergeCell ref="G6:H6"/>
    <mergeCell ref="C7:D7"/>
    <mergeCell ref="E7:F7"/>
    <mergeCell ref="G7:H7"/>
    <mergeCell ref="A10:B10"/>
    <mergeCell ref="C10:D10"/>
    <mergeCell ref="E10:F10"/>
  </mergeCells>
  <printOptions horizontalCentered="1"/>
  <pageMargins left="0.25" right="0.25" top="0.5" bottom="0.5" header="0" footer="0"/>
  <pageSetup scale="43" fitToHeight="0" orientation="landscape" r:id="rId1"/>
  <headerFooter>
    <oddHeader>&amp;C&amp;"-,Bold"&amp;20Service and Supplies Pricing Worksheet&amp;11
&amp;14Group B</oddHead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D6CBE-8556-4233-BDCB-6530804A6F63}"/>
</file>

<file path=customXml/itemProps2.xml><?xml version="1.0" encoding="utf-8"?>
<ds:datastoreItem xmlns:ds="http://schemas.openxmlformats.org/officeDocument/2006/customXml" ds:itemID="{DE62ADFC-9AC9-4543-BC0C-A54CCD195A85}"/>
</file>

<file path=customXml/itemProps3.xml><?xml version="1.0" encoding="utf-8"?>
<ds:datastoreItem xmlns:ds="http://schemas.openxmlformats.org/officeDocument/2006/customXml" ds:itemID="{A17D8E36-DC99-4347-921D-913D886C1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Updates</vt:lpstr>
      <vt:lpstr>MSRP List Price</vt:lpstr>
      <vt:lpstr>OEM Supplies</vt:lpstr>
      <vt:lpstr>Discount from MSRP</vt:lpstr>
      <vt:lpstr>Service-Supplies Pricing</vt:lpstr>
      <vt:lpstr>Lease and Rental Rates</vt:lpstr>
      <vt:lpstr>Discontinued Service-Supplies</vt:lpstr>
      <vt:lpstr>Updates!Print_Area</vt:lpstr>
      <vt:lpstr>'Discontinued Service-Supplies'!Print_Titles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Monica Franklin</cp:lastModifiedBy>
  <cp:lastPrinted>2019-01-15T22:59:07Z</cp:lastPrinted>
  <dcterms:created xsi:type="dcterms:W3CDTF">2018-08-28T20:30:44Z</dcterms:created>
  <dcterms:modified xsi:type="dcterms:W3CDTF">2020-06-23T16:44:57Z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